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showInkAnnotation="0" updateLinks="never" codeName="ThisWorkbook" defaultThemeVersion="124226"/>
  <mc:AlternateContent xmlns:mc="http://schemas.openxmlformats.org/markup-compatibility/2006">
    <mc:Choice Requires="x15">
      <x15ac:absPath xmlns:x15ac="http://schemas.microsoft.com/office/spreadsheetml/2010/11/ac" url="K:\ZDW-KOE\ZDOS\Support &amp; Pflege Food\Artikeldatenblatt\"/>
    </mc:Choice>
  </mc:AlternateContent>
  <xr:revisionPtr revIDLastSave="0" documentId="13_ncr:1_{DA73262C-4F03-4435-97BB-E2584C9B0B1C}" xr6:coauthVersionLast="47" xr6:coauthVersionMax="47" xr10:uidLastSave="{00000000-0000-0000-0000-000000000000}"/>
  <bookViews>
    <workbookView xWindow="-28920" yWindow="-1815" windowWidth="29040" windowHeight="15840" tabRatio="760" xr2:uid="{00000000-000D-0000-FFFF-FFFF00000000}"/>
  </bookViews>
  <sheets>
    <sheet name="Product data sheet" sheetId="3" r:id="rId1"/>
    <sheet name="Dropdown Auswahl" sheetId="2" state="hidden" r:id="rId2"/>
    <sheet name="DD_LMIV" sheetId="13" state="hidden" r:id="rId3"/>
    <sheet name="Add. information private labels" sheetId="8" r:id="rId4"/>
    <sheet name="DD FD" sheetId="12" state="hidden" r:id="rId5"/>
    <sheet name="Zusatzinformationen Lekkerland" sheetId="11" state="hidden" r:id="rId6"/>
    <sheet name="Historie" sheetId="7" state="hidden" r:id="rId7"/>
    <sheet name="Search external labels" sheetId="10" r:id="rId8"/>
    <sheet name="Calculation (optional)" sheetId="9" r:id="rId9"/>
  </sheets>
  <externalReferences>
    <externalReference r:id="rId10"/>
  </externalReferences>
  <definedNames>
    <definedName name="_xlnm._FilterDatabase" localSheetId="2" hidden="1">DD_LMIV!$A$1:$V$104</definedName>
    <definedName name="_xlnm._FilterDatabase" localSheetId="1" hidden="1">'Dropdown Auswahl'!$A$1:$AW$391</definedName>
    <definedName name="Allergene_Grad">DD_LMIV!$H$2:$H$4</definedName>
    <definedName name="Allergene_JN">DD_LMIV!$G$2:$G$4</definedName>
    <definedName name="Allergene_Namen_Gluten">DD_LMIV!$I$2:$I$7</definedName>
    <definedName name="Allergene_Namen_Schalen">DD_LMIV!$J$2:$J$13</definedName>
    <definedName name="Artikelart_LMIV">DD_LMIV!$A$2:$A$17</definedName>
    <definedName name="Bestandteile">'[1]DD FD'!$C$3:$C$7</definedName>
    <definedName name="Bio_Herkunft">DD_LMIV!$C$2:$C$5</definedName>
    <definedName name="Convenience_Grad">DD_LMIV!$N$2:$N$8</definedName>
    <definedName name="DD_FD_JN">'[1]DD FD'!$A$3:$A$5</definedName>
    <definedName name="_xlnm.Print_Area" localSheetId="3">'Add. information private labels'!$A$1:$E$24</definedName>
    <definedName name="_xlnm.Print_Area" localSheetId="0">'Product data sheet'!$A$1:$F$237</definedName>
    <definedName name="Eier_Gewichtsklasse">DD_LMIV!$P$2:$P$6</definedName>
    <definedName name="Eier_Güteklasse">DD_LMIV!$O$2:$O$4</definedName>
    <definedName name="Eier_Haltungsform">DD_LMIV!$Q$2:$Q$7</definedName>
    <definedName name="Einheit_Nährwerte">DD_LMIV!$E$2:$E$4</definedName>
    <definedName name="FD_BS">'DD FD'!$AD$3:$AD$21</definedName>
    <definedName name="FD_E_Art">'DD FD'!$E$3:$E$7</definedName>
    <definedName name="FD_Fraktion">'DD FD'!$G$3:$G$11</definedName>
    <definedName name="FD_Geschäftsvorfall">'DD FD'!$AF$3:$AF$6</definedName>
    <definedName name="FD_HK_Art">'DD FD'!$A$3:$A$38</definedName>
    <definedName name="FD_Lizenz">'DD FD'!$AG$3:$AG$6</definedName>
    <definedName name="FD_SM_AL">'DD FD'!$W$3:$W$5</definedName>
    <definedName name="FD_SM_GKV">'DD FD'!$Z$3:$Z$4</definedName>
    <definedName name="FD_SM_GL">'DD FD'!$X$3:$X$5</definedName>
    <definedName name="FD_SM_KS">'DD FD'!$U$3:$U$17</definedName>
    <definedName name="FD_SM_NM">'DD FD'!$Y$3:$Y$14</definedName>
    <definedName name="FD_SM_PPK">'DD FD'!$T$3:$T$5</definedName>
    <definedName name="FD_SM_SV">'DD FD'!$AA$3:$AA$4</definedName>
    <definedName name="FD_SM_WB">'DD FD'!$V$3:$V$6</definedName>
    <definedName name="FD_V_Art">'DD FD'!$C$3:$C$27</definedName>
    <definedName name="FD_VM_AL">'DD FD'!$M$3:$M$5</definedName>
    <definedName name="FD_VM_GKV">'DD FD'!$P$3:$P$9</definedName>
    <definedName name="FD_VM_GL">'DD FD'!$N$3:$N$5</definedName>
    <definedName name="FD_VM_KS">'DD FD'!$K$3:$K$27</definedName>
    <definedName name="FD_VM_NM">'DD FD'!$O$3:$O$14</definedName>
    <definedName name="FD_VM_PPK">'DD FD'!$J$3:$J$8</definedName>
    <definedName name="FD_VM_SV">'DD FD'!$Q$3:$Q$22</definedName>
    <definedName name="FD_VM_WB">'DD FD'!$L$3:$L$6</definedName>
    <definedName name="Fisch_Fangmethode">DD_LMIV!$W$2:$W$10</definedName>
    <definedName name="Fisch_Fangzone">DD_LMIV!$U$2:$U$27</definedName>
    <definedName name="Fisch_Lagerzustand">DD_LMIV!$T$2:$T$4</definedName>
    <definedName name="Fisch_Prozessart">DD_LMIV!$Y$2:$Y$5</definedName>
    <definedName name="Fisch_Subfangmethode">DD_LMIV!$X$2:$X$65</definedName>
    <definedName name="Fisch_Subfangzone">DD_LMIV!$V$2:$V$105</definedName>
    <definedName name="Fleisch_Fleischsorte">DD_LMIV!$S$2:$S$6</definedName>
    <definedName name="Milch_Fett">DD_LMIV!$R$2:$R$5</definedName>
    <definedName name="Nährwerte_optional">DD_LMIV!$F$2:$F$93</definedName>
    <definedName name="Nutri_Score">DD_LMIV!$B$2:$B$9</definedName>
    <definedName name="Verpackt_JN">'[1]DD FD'!$A$3:$A$6</definedName>
    <definedName name="Wein_Farbe">DD_LMIV!$Z$2:$Z$6</definedName>
    <definedName name="Wein_Geschmackstyp">DD_LMIV!$AA$2:$AA$12</definedName>
    <definedName name="Zubereitungsgrad_Nährwerte">DD_LMIV!$D$2:$D$4</definedName>
    <definedName name="Zusatzstoffe_J">DD_LMIV!$L$2:$L$3</definedName>
    <definedName name="Zusatzstoffe_JN">DD_LMIV!$K$2:$K$4</definedName>
    <definedName name="Zusatzstoffe_Zusatzangaben">DD_LMIV!$M$2:$M$17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2" i="3" l="1"/>
  <c r="C39" i="3"/>
  <c r="C45" i="3"/>
  <c r="DT4" i="8"/>
  <c r="DR4" i="8"/>
  <c r="DP4" i="8"/>
  <c r="DL4" i="8"/>
  <c r="DK4" i="8"/>
  <c r="DI4" i="8"/>
  <c r="DG4" i="8"/>
  <c r="DE4" i="8"/>
  <c r="DA4" i="8"/>
  <c r="CZ4" i="8"/>
  <c r="CX4" i="8"/>
  <c r="CV4" i="8"/>
  <c r="CT4" i="8"/>
  <c r="CP4" i="8"/>
  <c r="CO4" i="8"/>
  <c r="CM4" i="8"/>
  <c r="CK4" i="8"/>
  <c r="CI4" i="8"/>
  <c r="CE4" i="8"/>
  <c r="CD4" i="8"/>
  <c r="CB4" i="8"/>
  <c r="BZ4" i="8"/>
  <c r="BX4" i="8"/>
  <c r="BT4" i="8"/>
  <c r="BS4" i="8"/>
  <c r="BQ4" i="8"/>
  <c r="BO4" i="8"/>
  <c r="BM4" i="8"/>
  <c r="BI4" i="8"/>
  <c r="BH4" i="8"/>
  <c r="BF4" i="8"/>
  <c r="BD4" i="8"/>
  <c r="BB4" i="8"/>
  <c r="AY4" i="8"/>
  <c r="AX4" i="8"/>
  <c r="AV4" i="8"/>
  <c r="AT4" i="8"/>
  <c r="AR4" i="8"/>
  <c r="AO4" i="8"/>
  <c r="AN4" i="8"/>
  <c r="AL4" i="8"/>
  <c r="AJ4" i="8"/>
  <c r="AH4" i="8"/>
  <c r="AE4" i="8"/>
  <c r="AD4" i="8"/>
  <c r="J76" i="8" l="1"/>
  <c r="F76" i="8"/>
  <c r="B76" i="8"/>
  <c r="J63" i="8"/>
  <c r="F63" i="8"/>
  <c r="B63" i="8"/>
  <c r="J50" i="8"/>
  <c r="B50" i="8"/>
  <c r="F50" i="8"/>
  <c r="D206" i="3" l="1"/>
  <c r="D205" i="3"/>
  <c r="D204" i="3"/>
  <c r="D203" i="3"/>
  <c r="D202" i="3"/>
  <c r="DO4" i="8" l="1"/>
  <c r="DD4" i="8"/>
  <c r="CS4" i="8"/>
  <c r="CH4" i="8"/>
  <c r="BW4" i="8"/>
  <c r="BL4" i="8"/>
  <c r="DN4" i="8"/>
  <c r="DC4" i="8"/>
  <c r="CR4" i="8"/>
  <c r="CG4" i="8"/>
  <c r="BV4" i="8"/>
  <c r="BK4" i="8"/>
  <c r="BA4" i="8"/>
  <c r="AQ4" i="8"/>
  <c r="AG4" i="8"/>
  <c r="C207" i="3" l="1"/>
  <c r="C215" i="3"/>
  <c r="D102" i="3" l="1"/>
  <c r="F115" i="3" l="1"/>
  <c r="F57" i="3" l="1"/>
  <c r="F56" i="3"/>
  <c r="F55" i="3"/>
  <c r="F54" i="3"/>
  <c r="C55" i="3"/>
  <c r="C56" i="3"/>
  <c r="C57" i="3"/>
  <c r="C54" i="3"/>
  <c r="F53" i="3"/>
  <c r="C53" i="3"/>
  <c r="C52" i="3"/>
  <c r="D36" i="8" l="1"/>
  <c r="R43" i="8"/>
  <c r="R42" i="8"/>
  <c r="R41" i="8"/>
  <c r="R40" i="8"/>
  <c r="P43" i="8"/>
  <c r="P42" i="8"/>
  <c r="P41" i="8"/>
  <c r="P40" i="8"/>
  <c r="R55" i="8"/>
  <c r="R54" i="8"/>
  <c r="R53" i="8"/>
  <c r="R52" i="8"/>
  <c r="P55" i="8"/>
  <c r="P54" i="8"/>
  <c r="P53" i="8"/>
  <c r="P52" i="8"/>
  <c r="R67" i="8"/>
  <c r="R66" i="8"/>
  <c r="R65" i="8"/>
  <c r="R64" i="8"/>
  <c r="P67" i="8"/>
  <c r="P66" i="8"/>
  <c r="P65" i="8"/>
  <c r="P64" i="8"/>
  <c r="L67" i="8"/>
  <c r="H67" i="8"/>
  <c r="D67" i="8"/>
  <c r="L54" i="8"/>
  <c r="H54" i="8"/>
  <c r="D54" i="8"/>
  <c r="L41" i="8"/>
  <c r="H41" i="8"/>
  <c r="D41" i="8"/>
  <c r="F82" i="8" l="1"/>
  <c r="F80" i="8"/>
  <c r="B79" i="8"/>
  <c r="F79" i="8"/>
  <c r="B80" i="8"/>
  <c r="B81" i="8"/>
  <c r="F81" i="8"/>
  <c r="B82" i="8"/>
  <c r="F214" i="3"/>
  <c r="F215" i="3"/>
  <c r="C214" i="3"/>
  <c r="O4" i="8" l="1"/>
  <c r="Q4" i="8"/>
  <c r="DJ4" i="8" l="1"/>
  <c r="DU4" i="8"/>
  <c r="CY4" i="8"/>
  <c r="DH4" i="8"/>
  <c r="DS4" i="8"/>
  <c r="CW4" i="8"/>
  <c r="DF4" i="8"/>
  <c r="DQ4" i="8"/>
  <c r="CU4" i="8"/>
  <c r="DB4" i="8"/>
  <c r="DM4" i="8"/>
  <c r="CQ4" i="8"/>
  <c r="CC4" i="8"/>
  <c r="CN4" i="8"/>
  <c r="BR4" i="8"/>
  <c r="BP4" i="8"/>
  <c r="CL4" i="8"/>
  <c r="CA4" i="8"/>
  <c r="BN4" i="8"/>
  <c r="CJ4" i="8"/>
  <c r="BY4" i="8"/>
  <c r="BU4" i="8"/>
  <c r="CF4" i="8"/>
  <c r="BJ4" i="8"/>
  <c r="AW4" i="8"/>
  <c r="BG4" i="8"/>
  <c r="T4" i="8"/>
  <c r="S4" i="8"/>
  <c r="AS4" i="8"/>
  <c r="BC4" i="8"/>
  <c r="AU4" i="8"/>
  <c r="BE4" i="8"/>
  <c r="AZ4" i="8"/>
  <c r="AP4" i="8"/>
  <c r="AM4" i="8"/>
  <c r="AK4" i="8"/>
  <c r="AI4" i="8" l="1"/>
  <c r="AF4" i="8"/>
  <c r="AC4" i="8"/>
  <c r="AB4" i="8"/>
  <c r="AA4" i="8"/>
  <c r="Z4" i="8"/>
  <c r="Y4" i="8"/>
  <c r="X4" i="8"/>
  <c r="W4" i="8"/>
  <c r="V4" i="8"/>
  <c r="L43" i="8" l="1"/>
  <c r="H43" i="8"/>
  <c r="L69" i="8" l="1"/>
  <c r="H69" i="8"/>
  <c r="D69" i="8"/>
  <c r="L56" i="8"/>
  <c r="H56" i="8"/>
  <c r="D56" i="8"/>
  <c r="D43" i="8"/>
  <c r="J81" i="8" l="1"/>
  <c r="J80" i="8"/>
  <c r="J79" i="8"/>
  <c r="J82" i="8" l="1"/>
  <c r="C77" i="3"/>
  <c r="G78" i="3" l="1"/>
  <c r="H78" i="3" l="1"/>
  <c r="G69" i="3"/>
  <c r="H69" i="3" s="1"/>
  <c r="G66" i="3"/>
  <c r="H66" i="3" s="1"/>
  <c r="F52" i="3" l="1"/>
  <c r="F51" i="3" l="1"/>
  <c r="F85" i="3" l="1"/>
  <c r="F50" i="3" l="1"/>
  <c r="C19" i="3" l="1"/>
  <c r="F47" i="3" l="1"/>
  <c r="C78" i="3"/>
  <c r="C35" i="3" l="1"/>
  <c r="F41" i="3"/>
  <c r="F74" i="3" l="1"/>
  <c r="F73" i="3"/>
  <c r="AR2" i="2" l="1"/>
  <c r="F44" i="3" l="1"/>
  <c r="G72" i="3" s="1"/>
  <c r="F76" i="3"/>
  <c r="G83" i="3" s="1"/>
  <c r="H83" i="3" s="1"/>
  <c r="G75" i="3" l="1"/>
  <c r="H75" i="3" s="1"/>
  <c r="G80" i="3"/>
  <c r="E78" i="3" s="1"/>
  <c r="H72" i="3"/>
  <c r="E79" i="3"/>
  <c r="F34" i="3"/>
  <c r="H80" i="3" l="1"/>
  <c r="F83" i="3"/>
  <c r="F82" i="3"/>
  <c r="F71" i="3"/>
  <c r="F70" i="3"/>
  <c r="F68" i="3"/>
  <c r="F6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Wenzlawiak, Stefan</author>
  </authors>
  <commentList>
    <comment ref="J21" authorId="0" shapeId="0" xr:uid="{77F882B1-B53E-49C4-B9E0-4C750BD8300E}">
      <text>
        <r>
          <rPr>
            <b/>
            <sz val="9"/>
            <color indexed="81"/>
            <rFont val="Tahoma"/>
            <family val="2"/>
          </rPr>
          <t>Wenzlawiak, Stefan:</t>
        </r>
        <r>
          <rPr>
            <sz val="9"/>
            <color indexed="81"/>
            <rFont val="Tahoma"/>
            <family val="2"/>
          </rPr>
          <t xml:space="preserve">
Diesen Strich nicht löschen oder verschieben, wird in Formeln verwendet.</t>
        </r>
      </text>
    </comment>
  </commentList>
</comments>
</file>

<file path=xl/sharedStrings.xml><?xml version="1.0" encoding="utf-8"?>
<sst xmlns="http://schemas.openxmlformats.org/spreadsheetml/2006/main" count="5340" uniqueCount="3926">
  <si>
    <t>Konditionsschlüssel (KS):</t>
  </si>
  <si>
    <t>UN-Nummer:</t>
  </si>
  <si>
    <t>Klassifizierungscode:</t>
  </si>
  <si>
    <t>Benennung/Beschreibung:</t>
  </si>
  <si>
    <t>Beförderungskategorie:</t>
  </si>
  <si>
    <t>Gefährliche Inhaltsstoffe:</t>
  </si>
  <si>
    <t>Flammpunkt:</t>
  </si>
  <si>
    <t>Siedepunkt/-bereich:</t>
  </si>
  <si>
    <t xml:space="preserve">Aggregatzustand: </t>
  </si>
  <si>
    <t>Handling</t>
  </si>
  <si>
    <t>Kreditor-Nr.:</t>
  </si>
  <si>
    <t>NAN (REWE interne Artikelnr.):</t>
  </si>
  <si>
    <t>WaWi-Lief.-Nr. (REWE interne Lieferantennr.):</t>
  </si>
  <si>
    <t>Lieferantenteilsortiment (LTS):</t>
  </si>
  <si>
    <t>Einheitentyp:</t>
  </si>
  <si>
    <t>QZBW Qualitätszeichen Baden-Württemberg</t>
  </si>
  <si>
    <t>MBW   Markenqualität Baden-Württemberg</t>
  </si>
  <si>
    <t>NTL      Naturlang</t>
  </si>
  <si>
    <t>Regf    Regionalfenster</t>
  </si>
  <si>
    <t>GOTS  Global Organic Textile Standard</t>
  </si>
  <si>
    <t>CmiA  Cotton made in Africa</t>
  </si>
  <si>
    <t>ASC     Aquaculture Stewardship Council</t>
  </si>
  <si>
    <t>UTZ     UTZ Certified</t>
  </si>
  <si>
    <t>BL        Blauer Engel</t>
  </si>
  <si>
    <t>EUEL   EU Eco-Label</t>
  </si>
  <si>
    <t>RA       Rainforest Alliance</t>
  </si>
  <si>
    <t>FSCP   FSC Produkt</t>
  </si>
  <si>
    <t xml:space="preserve">FSCV   FSC Verpackung </t>
  </si>
  <si>
    <t>EBIO   EU Bio Logo</t>
  </si>
  <si>
    <t>FT        Fairtrade</t>
  </si>
  <si>
    <t>MSC    Marine Stewardship Council</t>
  </si>
  <si>
    <t>Handling:</t>
  </si>
  <si>
    <t>Lagergefahrenklasse:</t>
  </si>
  <si>
    <t>Wassergefährdungklasse:</t>
  </si>
  <si>
    <t xml:space="preserve">Warengruppe: </t>
  </si>
  <si>
    <t>Marke:</t>
  </si>
  <si>
    <t>Zusatztext:</t>
  </si>
  <si>
    <t>Bontext:</t>
  </si>
  <si>
    <t>Konditionseinheit:</t>
  </si>
  <si>
    <t>Ursprungsland</t>
  </si>
  <si>
    <t>JN</t>
  </si>
  <si>
    <t>MwSteuer</t>
  </si>
  <si>
    <t>Einheitentyp</t>
  </si>
  <si>
    <t>Wassergef</t>
  </si>
  <si>
    <t>Lager</t>
  </si>
  <si>
    <t>AGZ</t>
  </si>
  <si>
    <t>Gefahren</t>
  </si>
  <si>
    <t xml:space="preserve">Preis </t>
  </si>
  <si>
    <t>Maß</t>
  </si>
  <si>
    <t>ML  Mililiter</t>
  </si>
  <si>
    <t>M  Meter</t>
  </si>
  <si>
    <t>L  Liter</t>
  </si>
  <si>
    <t>Vertriebsweg:</t>
  </si>
  <si>
    <t xml:space="preserve">G  </t>
  </si>
  <si>
    <t xml:space="preserve">KG  </t>
  </si>
  <si>
    <t xml:space="preserve">CD3  </t>
  </si>
  <si>
    <t xml:space="preserve">M3  </t>
  </si>
  <si>
    <t xml:space="preserve">L  </t>
  </si>
  <si>
    <t>M</t>
  </si>
  <si>
    <t>ML</t>
  </si>
  <si>
    <t>MM</t>
  </si>
  <si>
    <t>M2</t>
  </si>
  <si>
    <t>ST</t>
  </si>
  <si>
    <t>CM</t>
  </si>
  <si>
    <t>AS1</t>
  </si>
  <si>
    <t>BA</t>
  </si>
  <si>
    <t>BB</t>
  </si>
  <si>
    <t>BC</t>
  </si>
  <si>
    <t>BD</t>
  </si>
  <si>
    <t>BE</t>
  </si>
  <si>
    <t>BF</t>
  </si>
  <si>
    <t>BG</t>
  </si>
  <si>
    <t>BK</t>
  </si>
  <si>
    <t>BM</t>
  </si>
  <si>
    <t>BO</t>
  </si>
  <si>
    <t>BR</t>
  </si>
  <si>
    <t>BS</t>
  </si>
  <si>
    <t>BT</t>
  </si>
  <si>
    <t>BX</t>
  </si>
  <si>
    <t>CAR</t>
  </si>
  <si>
    <t>CI</t>
  </si>
  <si>
    <t>D99</t>
  </si>
  <si>
    <t>DIS</t>
  </si>
  <si>
    <t>DP</t>
  </si>
  <si>
    <t>DS</t>
  </si>
  <si>
    <t>DSP</t>
  </si>
  <si>
    <t>DY</t>
  </si>
  <si>
    <t>EI</t>
  </si>
  <si>
    <t>FA</t>
  </si>
  <si>
    <t>FE</t>
  </si>
  <si>
    <t>FKI</t>
  </si>
  <si>
    <t>FL</t>
  </si>
  <si>
    <t>FM</t>
  </si>
  <si>
    <t>FO</t>
  </si>
  <si>
    <t>FP</t>
  </si>
  <si>
    <t>GA</t>
  </si>
  <si>
    <t>GG</t>
  </si>
  <si>
    <t>GI</t>
  </si>
  <si>
    <t>GL</t>
  </si>
  <si>
    <t>HU</t>
  </si>
  <si>
    <t>JS</t>
  </si>
  <si>
    <t>KA</t>
  </si>
  <si>
    <t>KB</t>
  </si>
  <si>
    <t>KH</t>
  </si>
  <si>
    <t>KI</t>
  </si>
  <si>
    <t>KN</t>
  </si>
  <si>
    <t>KNL</t>
  </si>
  <si>
    <t>KO</t>
  </si>
  <si>
    <t>KOT</t>
  </si>
  <si>
    <t>KP</t>
  </si>
  <si>
    <t>KR</t>
  </si>
  <si>
    <t>LF</t>
  </si>
  <si>
    <t>LS</t>
  </si>
  <si>
    <t>MAP</t>
  </si>
  <si>
    <t>MK</t>
  </si>
  <si>
    <t>NB</t>
  </si>
  <si>
    <t>NF</t>
  </si>
  <si>
    <t>NZ</t>
  </si>
  <si>
    <t>OPE</t>
  </si>
  <si>
    <t>OV</t>
  </si>
  <si>
    <t>PA</t>
  </si>
  <si>
    <t>PC</t>
  </si>
  <si>
    <t>PIK</t>
  </si>
  <si>
    <t>PK</t>
  </si>
  <si>
    <t>PL</t>
  </si>
  <si>
    <t>POP</t>
  </si>
  <si>
    <t>PP</t>
  </si>
  <si>
    <t>RCK</t>
  </si>
  <si>
    <t>RG</t>
  </si>
  <si>
    <t>RI</t>
  </si>
  <si>
    <t>RL</t>
  </si>
  <si>
    <t>SB</t>
  </si>
  <si>
    <t>SC</t>
  </si>
  <si>
    <t>SD</t>
  </si>
  <si>
    <t>SE</t>
  </si>
  <si>
    <t>SG</t>
  </si>
  <si>
    <t>SK</t>
  </si>
  <si>
    <t>SL</t>
  </si>
  <si>
    <t>SO</t>
  </si>
  <si>
    <t>SP</t>
  </si>
  <si>
    <t>SX</t>
  </si>
  <si>
    <t>TB</t>
  </si>
  <si>
    <t>TEV</t>
  </si>
  <si>
    <t>TF</t>
  </si>
  <si>
    <t>TG</t>
  </si>
  <si>
    <t>TIK</t>
  </si>
  <si>
    <t>TK</t>
  </si>
  <si>
    <t>TL</t>
  </si>
  <si>
    <t>TO</t>
  </si>
  <si>
    <t>TP</t>
  </si>
  <si>
    <t>TR</t>
  </si>
  <si>
    <t>TT</t>
  </si>
  <si>
    <t>TTE</t>
  </si>
  <si>
    <t>UV</t>
  </si>
  <si>
    <t>VI</t>
  </si>
  <si>
    <t>VKA</t>
  </si>
  <si>
    <t>WA</t>
  </si>
  <si>
    <t>WF</t>
  </si>
  <si>
    <t>WL</t>
  </si>
  <si>
    <t>WRP</t>
  </si>
  <si>
    <t>X10</t>
  </si>
  <si>
    <t>YB</t>
  </si>
  <si>
    <t>KG</t>
  </si>
  <si>
    <t>CE</t>
  </si>
  <si>
    <t>CG</t>
  </si>
  <si>
    <t>CO</t>
  </si>
  <si>
    <t>DPE</t>
  </si>
  <si>
    <t>ECO</t>
  </si>
  <si>
    <t>FT</t>
  </si>
  <si>
    <t>IA</t>
  </si>
  <si>
    <t>IB</t>
  </si>
  <si>
    <t>IC</t>
  </si>
  <si>
    <t>ID</t>
  </si>
  <si>
    <t>KK1</t>
  </si>
  <si>
    <t>KK2</t>
  </si>
  <si>
    <t>KK3</t>
  </si>
  <si>
    <t>KK6</t>
  </si>
  <si>
    <t>KK7</t>
  </si>
  <si>
    <t>KK8</t>
  </si>
  <si>
    <t>KRT</t>
  </si>
  <si>
    <t>KST</t>
  </si>
  <si>
    <t>LG</t>
  </si>
  <si>
    <t>PE</t>
  </si>
  <si>
    <t>PX</t>
  </si>
  <si>
    <t>RB1</t>
  </si>
  <si>
    <t>RB2</t>
  </si>
  <si>
    <t>RJ</t>
  </si>
  <si>
    <t>TS</t>
  </si>
  <si>
    <t>VB1</t>
  </si>
  <si>
    <t>VB2</t>
  </si>
  <si>
    <t>VP</t>
  </si>
  <si>
    <t>Y1</t>
  </si>
  <si>
    <t>CP2</t>
  </si>
  <si>
    <t>EPL</t>
  </si>
  <si>
    <t>PAL</t>
  </si>
  <si>
    <t>PB</t>
  </si>
  <si>
    <t>Y3</t>
  </si>
  <si>
    <t>YY2</t>
  </si>
  <si>
    <t>MSC</t>
  </si>
  <si>
    <t>UTZ</t>
  </si>
  <si>
    <t>ASC</t>
  </si>
  <si>
    <t>NTL</t>
  </si>
  <si>
    <t>QZBW</t>
  </si>
  <si>
    <t>MBW</t>
  </si>
  <si>
    <t>TES</t>
  </si>
  <si>
    <t>GTIN</t>
  </si>
  <si>
    <t>Artikeltyp</t>
  </si>
  <si>
    <t>Stücklistentyp:</t>
  </si>
  <si>
    <t>Abweichender Mengentext:</t>
  </si>
  <si>
    <t>12 - Display</t>
  </si>
  <si>
    <t>Stücklistentyp</t>
  </si>
  <si>
    <t>D</t>
  </si>
  <si>
    <t xml:space="preserve">F </t>
  </si>
  <si>
    <t>L</t>
  </si>
  <si>
    <t>U</t>
  </si>
  <si>
    <t>A</t>
  </si>
  <si>
    <t>R</t>
  </si>
  <si>
    <t>Gefahrgut/-stoff (Sicherheitsdatenblatt beifügen) (Auszufüllen vom Lieferanten)</t>
  </si>
  <si>
    <t>Bitte auswählen</t>
  </si>
  <si>
    <t>Freistehendes Display:</t>
  </si>
  <si>
    <t>PDO   Geschützte Ursprungsbezeichnung</t>
  </si>
  <si>
    <t>PGI   Geschützte geografische Angabe</t>
  </si>
  <si>
    <t>TSG   Geschützte Traditionelle Spezialität</t>
  </si>
  <si>
    <t>EBL   EU-Bio-Label</t>
  </si>
  <si>
    <t>V. 12.2017</t>
  </si>
  <si>
    <t>Version</t>
  </si>
  <si>
    <t>ABF</t>
  </si>
  <si>
    <t>ABG</t>
  </si>
  <si>
    <t>AGB</t>
  </si>
  <si>
    <t>AGS</t>
  </si>
  <si>
    <t>AIQ</t>
  </si>
  <si>
    <t>AIR</t>
  </si>
  <si>
    <t>AIS</t>
  </si>
  <si>
    <t>ALL</t>
  </si>
  <si>
    <t>AMA</t>
  </si>
  <si>
    <t>ANI</t>
  </si>
  <si>
    <t>APL</t>
  </si>
  <si>
    <t>ARG</t>
  </si>
  <si>
    <t>ARS</t>
  </si>
  <si>
    <t>ASM</t>
  </si>
  <si>
    <t>ATU</t>
  </si>
  <si>
    <t>AWO</t>
  </si>
  <si>
    <t>BAP</t>
  </si>
  <si>
    <t>BAU</t>
  </si>
  <si>
    <t>BAYB</t>
  </si>
  <si>
    <t>BDI</t>
  </si>
  <si>
    <t>BFI</t>
  </si>
  <si>
    <t>BGL</t>
  </si>
  <si>
    <t>BIA</t>
  </si>
  <si>
    <t>BIL</t>
  </si>
  <si>
    <t>BIM</t>
  </si>
  <si>
    <t>BIT</t>
  </si>
  <si>
    <t>BKA</t>
  </si>
  <si>
    <t>BLA</t>
  </si>
  <si>
    <t>BLE</t>
  </si>
  <si>
    <t>BRA</t>
  </si>
  <si>
    <t>BSU</t>
  </si>
  <si>
    <t>CEM</t>
  </si>
  <si>
    <t>CGS</t>
  </si>
  <si>
    <t>CMA</t>
  </si>
  <si>
    <t>COM</t>
  </si>
  <si>
    <t>COS</t>
  </si>
  <si>
    <t>DER</t>
  </si>
  <si>
    <t>DLG</t>
  </si>
  <si>
    <t>DML</t>
  </si>
  <si>
    <t>DPS</t>
  </si>
  <si>
    <t>EAK</t>
  </si>
  <si>
    <t>EAS</t>
  </si>
  <si>
    <t>EBL</t>
  </si>
  <si>
    <t>EBX</t>
  </si>
  <si>
    <t>ECG</t>
  </si>
  <si>
    <t>ECK</t>
  </si>
  <si>
    <t>ECL</t>
  </si>
  <si>
    <t>ECV</t>
  </si>
  <si>
    <t>EEE</t>
  </si>
  <si>
    <t>EEL</t>
  </si>
  <si>
    <t>ELO</t>
  </si>
  <si>
    <t>ELT</t>
  </si>
  <si>
    <t>EMH</t>
  </si>
  <si>
    <t>ENS</t>
  </si>
  <si>
    <t>EPT</t>
  </si>
  <si>
    <t>ERS</t>
  </si>
  <si>
    <t>ETM</t>
  </si>
  <si>
    <t>ETS</t>
  </si>
  <si>
    <t>EUE</t>
  </si>
  <si>
    <t>FLD</t>
  </si>
  <si>
    <t>FOS</t>
  </si>
  <si>
    <t>FRE</t>
  </si>
  <si>
    <t>FTC</t>
  </si>
  <si>
    <t>FTD</t>
  </si>
  <si>
    <t>FTS</t>
  </si>
  <si>
    <t>FTT</t>
  </si>
  <si>
    <t>FWK</t>
  </si>
  <si>
    <t>GAA</t>
  </si>
  <si>
    <t>GDT</t>
  </si>
  <si>
    <t>GFF</t>
  </si>
  <si>
    <t>GGP</t>
  </si>
  <si>
    <t>GIE</t>
  </si>
  <si>
    <t>GLF</t>
  </si>
  <si>
    <t>GOB</t>
  </si>
  <si>
    <t>GOT</t>
  </si>
  <si>
    <t>GQB</t>
  </si>
  <si>
    <t>GRA</t>
  </si>
  <si>
    <t>GSH</t>
  </si>
  <si>
    <t>GSI</t>
  </si>
  <si>
    <t>HAY</t>
  </si>
  <si>
    <t>HSL</t>
  </si>
  <si>
    <t>ICA</t>
  </si>
  <si>
    <t>ICE</t>
  </si>
  <si>
    <t>IGT</t>
  </si>
  <si>
    <t>IHT</t>
  </si>
  <si>
    <t>INL</t>
  </si>
  <si>
    <t>INT</t>
  </si>
  <si>
    <t>IRF</t>
  </si>
  <si>
    <t>ISA</t>
  </si>
  <si>
    <t>JOD</t>
  </si>
  <si>
    <t>KAT</t>
  </si>
  <si>
    <t>KOM</t>
  </si>
  <si>
    <t>KRA</t>
  </si>
  <si>
    <t>LAA</t>
  </si>
  <si>
    <t>LIE</t>
  </si>
  <si>
    <t>LQA</t>
  </si>
  <si>
    <t>LQS</t>
  </si>
  <si>
    <t>LUB</t>
  </si>
  <si>
    <t>LVA</t>
  </si>
  <si>
    <t>MUG</t>
  </si>
  <si>
    <t>MUS</t>
  </si>
  <si>
    <t>MWG</t>
  </si>
  <si>
    <t>MYC</t>
  </si>
  <si>
    <t>NAP</t>
  </si>
  <si>
    <t>NAT</t>
  </si>
  <si>
    <t>NEL</t>
  </si>
  <si>
    <t>NEU</t>
  </si>
  <si>
    <t>NTF</t>
  </si>
  <si>
    <t>NYH</t>
  </si>
  <si>
    <t>OBK</t>
  </si>
  <si>
    <t>OEC</t>
  </si>
  <si>
    <t>OEK</t>
  </si>
  <si>
    <t>OEL</t>
  </si>
  <si>
    <t>OFR</t>
  </si>
  <si>
    <t>PDO</t>
  </si>
  <si>
    <t>PEC</t>
  </si>
  <si>
    <t>PER</t>
  </si>
  <si>
    <t>PET</t>
  </si>
  <si>
    <t>PGI</t>
  </si>
  <si>
    <t>QMK</t>
  </si>
  <si>
    <t>QSC</t>
  </si>
  <si>
    <t>R01</t>
  </si>
  <si>
    <t>R02</t>
  </si>
  <si>
    <t>R03</t>
  </si>
  <si>
    <t>R04</t>
  </si>
  <si>
    <t>R06</t>
  </si>
  <si>
    <t>R20</t>
  </si>
  <si>
    <t>R41</t>
  </si>
  <si>
    <t>R51</t>
  </si>
  <si>
    <t>R70</t>
  </si>
  <si>
    <t>R71</t>
  </si>
  <si>
    <t>R72</t>
  </si>
  <si>
    <t>RAL</t>
  </si>
  <si>
    <t>RFA</t>
  </si>
  <si>
    <t>RFR</t>
  </si>
  <si>
    <t>RHO</t>
  </si>
  <si>
    <t>RSP</t>
  </si>
  <si>
    <t>SCC</t>
  </si>
  <si>
    <t>SGS</t>
  </si>
  <si>
    <t>SLB</t>
  </si>
  <si>
    <t>SLC</t>
  </si>
  <si>
    <t>SLF</t>
  </si>
  <si>
    <t>SLK</t>
  </si>
  <si>
    <t>SOI</t>
  </si>
  <si>
    <t>SUS</t>
  </si>
  <si>
    <t>SWT</t>
  </si>
  <si>
    <t>TEM</t>
  </si>
  <si>
    <t>TSG</t>
  </si>
  <si>
    <t>UEP</t>
  </si>
  <si>
    <t>ULD</t>
  </si>
  <si>
    <t>UMB</t>
  </si>
  <si>
    <t>UQF</t>
  </si>
  <si>
    <t>USD</t>
  </si>
  <si>
    <t>VEG</t>
  </si>
  <si>
    <t>VFF</t>
  </si>
  <si>
    <t>VKT</t>
  </si>
  <si>
    <t>WPL</t>
  </si>
  <si>
    <t>Ort der Änderung</t>
  </si>
  <si>
    <t>Beschreibung der Änderung</t>
  </si>
  <si>
    <t>Dropdown hinzugefügt.</t>
  </si>
  <si>
    <t>Umbenannt von "Adresse" in "Reifezeit" nach Hinweis aus dem Bereich W DV F1.</t>
  </si>
  <si>
    <t>Anderes Dropdown hinterlegt (vorher ja/nein, jetzt individuelle Möglichkeiten) nach Hinweis aus dem Bereich W DV D.</t>
  </si>
  <si>
    <t>Dropdown erweitert auf alle 177 in SAP verfügbaren externen Siegel.</t>
  </si>
  <si>
    <t>Bedingte Formatierung so angepasst, dass die Felder bei Einzelartikeln (B10) grau schraffiert sind.</t>
  </si>
  <si>
    <t>Neuanlage, Zelle B39 (Artikel, Arznei)</t>
  </si>
  <si>
    <t>Neuanlage, Zelle A21 (Konditionen)</t>
  </si>
  <si>
    <t>Neuanlage, Zelle D90 (EHI, Käse)</t>
  </si>
  <si>
    <t>Neuanlage, Zelle E91 (EHI, Käse, Geschmacksrichtung)</t>
  </si>
  <si>
    <t>Bereichsspezifische Angaben</t>
  </si>
  <si>
    <t>Überschrift/Zuständigkeit angepasst auf "Listen-EK auszufüllen vom Lieferanten, Rest durch REWE Group".</t>
  </si>
  <si>
    <t>Durchgeführt durch</t>
  </si>
  <si>
    <t>Stefan Wenzlawiak</t>
  </si>
  <si>
    <t>SiegelE | Nicht mehr in Verwendung, stattdessen vollständige Liste der in SAP hinterlegten externen Siegel weiter oben</t>
  </si>
  <si>
    <t>GTIN Typ</t>
  </si>
  <si>
    <t>Bedingte Formatierung so angepasst, dass das Felder bei Einzelartikeln (B10) grau schraffiert ist.</t>
  </si>
  <si>
    <t>Neuanlage, Zelle E12 (freistehendes Display)</t>
  </si>
  <si>
    <t>Tabellenblatt hinzugefügt und in einheitlichem Stil beispielhaft für Eigenmarken gepflegt.</t>
  </si>
  <si>
    <t>Neuanlage, allgemein</t>
  </si>
  <si>
    <t>Gruppierung entfernt, da mit Blattschutz nicht kompatibel.</t>
  </si>
  <si>
    <t>Neuanlage, Zellen A125-F134 (Bestückung)</t>
  </si>
  <si>
    <t>Neuanlage, Zellen B41-B43 (externe Siegel)</t>
  </si>
  <si>
    <t>Neuanlage, Zellen C113-E117 (Nährwertangaben)</t>
  </si>
  <si>
    <t>Formatierung von "Zahl mit 0 Nachkommastellen" auf "Zahl mit 1 Nachkommastelle" geändert.</t>
  </si>
  <si>
    <t>Änderung, Zelle E91 (EHI, Käse, Geschmacksrichtung)</t>
  </si>
  <si>
    <t>Änderung, Zelle D90 (EHI, Käse)</t>
  </si>
  <si>
    <t>Änderung, Zelle B39 (Artikel, Arznei)</t>
  </si>
  <si>
    <t>Änderung, Zellen B41-B43 (externe Siegel)</t>
  </si>
  <si>
    <t>Änderung, Zelle A21 (Konditionen)</t>
  </si>
  <si>
    <t>Änderung, Zellen C113-E117 (Nährwertangaben)</t>
  </si>
  <si>
    <t>Änderung, allgemein</t>
  </si>
  <si>
    <t>Verpackungsart Basisartikel</t>
  </si>
  <si>
    <t>Masseinheit Gewicht</t>
  </si>
  <si>
    <t>Masseinheit Strecke</t>
  </si>
  <si>
    <t>JN, Bitte auswählen</t>
  </si>
  <si>
    <t>Verpackungsart Gebinde</t>
  </si>
  <si>
    <t>Arzneimittel</t>
  </si>
  <si>
    <t>Siegel (extern)</t>
  </si>
  <si>
    <t>Siegel (intern)</t>
  </si>
  <si>
    <t>Wein Geschmackstyp</t>
  </si>
  <si>
    <t>Verpackungsart Palette</t>
  </si>
  <si>
    <t>Einwegkennzeichen</t>
  </si>
  <si>
    <t>Nummern</t>
  </si>
  <si>
    <t>Käse - Geschmacksrichtung</t>
  </si>
  <si>
    <t>Dropwdown Auswahl</t>
  </si>
  <si>
    <t>Menüs nebeneinander statt untereinander um die Zuordnung und Ergänzung einfacher zu machen.</t>
  </si>
  <si>
    <t>LEA Vorgangsnummer:</t>
  </si>
  <si>
    <t>Key-Account</t>
  </si>
  <si>
    <t>Name:</t>
  </si>
  <si>
    <t>E-Mail:</t>
  </si>
  <si>
    <t>Kalkulation (ohne Formatvorgaben)</t>
  </si>
  <si>
    <t>Käse - Fett i.Tr.</t>
  </si>
  <si>
    <t>Geschäftsvorfall</t>
  </si>
  <si>
    <t>DTB1</t>
  </si>
  <si>
    <t>DTB2</t>
  </si>
  <si>
    <t>BKV2</t>
  </si>
  <si>
    <t>BKV3</t>
  </si>
  <si>
    <t>BKV4</t>
  </si>
  <si>
    <t>BKV5</t>
  </si>
  <si>
    <t>BKV6</t>
  </si>
  <si>
    <t>BKP1</t>
  </si>
  <si>
    <t>BKP2</t>
  </si>
  <si>
    <t>BKP3</t>
  </si>
  <si>
    <t>BKP4</t>
  </si>
  <si>
    <t>BKP5</t>
  </si>
  <si>
    <t>BKP6</t>
  </si>
  <si>
    <t>GGN</t>
  </si>
  <si>
    <t>ITW</t>
  </si>
  <si>
    <t>MBF</t>
  </si>
  <si>
    <t>VGN</t>
  </si>
  <si>
    <t>VPB</t>
  </si>
  <si>
    <t>WMNL</t>
  </si>
  <si>
    <t>C2C</t>
  </si>
  <si>
    <t>TRA</t>
  </si>
  <si>
    <t>FSVR</t>
  </si>
  <si>
    <t>PEVR</t>
  </si>
  <si>
    <t>VLOG</t>
  </si>
  <si>
    <t>FSPH</t>
  </si>
  <si>
    <t>FSVM</t>
  </si>
  <si>
    <t>FSPM</t>
  </si>
  <si>
    <t>FSPR</t>
  </si>
  <si>
    <t>FSVH</t>
  </si>
  <si>
    <t>PEPZ</t>
  </si>
  <si>
    <t>PEVZ</t>
  </si>
  <si>
    <t>BIOD</t>
  </si>
  <si>
    <t>BKV1</t>
  </si>
  <si>
    <t>RGF</t>
  </si>
  <si>
    <t>Gefahrgutklasse:</t>
  </si>
  <si>
    <t>Gefahrenbezeichnung/-hinweis (Buchstabe):</t>
  </si>
  <si>
    <t>Verpackungsgruppe:</t>
  </si>
  <si>
    <t>Begrenzte Menge:</t>
  </si>
  <si>
    <t>Gefahrzettelnummer:</t>
  </si>
  <si>
    <t>Brennbare Flüssigkeit?</t>
  </si>
  <si>
    <t>Biozid?</t>
  </si>
  <si>
    <t>D - Verschiedenpreisig</t>
  </si>
  <si>
    <t>F - Gleichpreisig</t>
  </si>
  <si>
    <t>M - Mischkarton</t>
  </si>
  <si>
    <t>R - Range</t>
  </si>
  <si>
    <t>L - Leergut</t>
  </si>
  <si>
    <t>A - Vollgut-Gebinde</t>
  </si>
  <si>
    <t>U - Umverpackung</t>
  </si>
  <si>
    <t>Bezugseinheit AME2</t>
  </si>
  <si>
    <t>K01</t>
  </si>
  <si>
    <t>K02</t>
  </si>
  <si>
    <t>00</t>
  </si>
  <si>
    <t>AMA-Biozeichen</t>
  </si>
  <si>
    <t>ARGE Gentechnik-frei (Österreich)</t>
  </si>
  <si>
    <t>BDIH-Logo</t>
  </si>
  <si>
    <t>BayBio Bio-Ware</t>
  </si>
  <si>
    <t>Bra Miljöval Label (Schwedisch)</t>
  </si>
  <si>
    <t>Blauer Engel</t>
  </si>
  <si>
    <t>Bio Suisse (Knospe-Logo)</t>
  </si>
  <si>
    <t>CE-Kennzeichnung</t>
  </si>
  <si>
    <t>Crossed grain symbol</t>
  </si>
  <si>
    <t>Cotton made in Africa</t>
  </si>
  <si>
    <t>The Compostable Label</t>
  </si>
  <si>
    <t>Cosmebio</t>
  </si>
  <si>
    <t>Danish organic logo</t>
  </si>
  <si>
    <t>DLG Prämierung</t>
  </si>
  <si>
    <t>Earthsure</t>
  </si>
  <si>
    <t>EU-Bio-Logo</t>
  </si>
  <si>
    <t>ÖKO Box</t>
  </si>
  <si>
    <t>Ecogarantie</t>
  </si>
  <si>
    <t>Eco-Kreis</t>
  </si>
  <si>
    <t>Ökolabel (Marienkäfer)</t>
  </si>
  <si>
    <t>ECOCERT-Kennzeichen</t>
  </si>
  <si>
    <t>Ecovin</t>
  </si>
  <si>
    <t>Estonian eco label (Eesti ökomärk)</t>
  </si>
  <si>
    <t>EU Umweltlabel (EU Blume)</t>
  </si>
  <si>
    <t>Ecologo</t>
  </si>
  <si>
    <t>Loodussõbralik toode (Estonia)</t>
  </si>
  <si>
    <t>Ökologischer Kreislauf Moorbad Harbach</t>
  </si>
  <si>
    <t>Energy Star</t>
  </si>
  <si>
    <t>Puhas keskkond (Estonia)</t>
  </si>
  <si>
    <t>Eesti Parim Toiduaine (Estonia)</t>
  </si>
  <si>
    <t>Erde &amp; Saat</t>
  </si>
  <si>
    <t>Tunnustatud Maitse (Estonia)</t>
  </si>
  <si>
    <t>Ökotest</t>
  </si>
  <si>
    <t>Energielabel</t>
  </si>
  <si>
    <t>Freiland - kritische Tiermedizin geprüft</t>
  </si>
  <si>
    <t>Friend of the Sea</t>
  </si>
  <si>
    <t>INSTITUT_FRESENIUS</t>
  </si>
  <si>
    <t>Fairtrade-Kakao-Programm</t>
  </si>
  <si>
    <t>Fair Trade</t>
  </si>
  <si>
    <t>Fairtrade-Zucker-Programm</t>
  </si>
  <si>
    <t>Fairtrade-Baumwoll-Programm</t>
  </si>
  <si>
    <t>Flagge mit Schlüssel</t>
  </si>
  <si>
    <t>GÄA</t>
  </si>
  <si>
    <t>Grüner Punkt - ARA (Verpackungskennzeichen)</t>
  </si>
  <si>
    <t>Ware aus Finnland (Blauer Schwan)</t>
  </si>
  <si>
    <t>GGN - Certified Aquaculture</t>
  </si>
  <si>
    <t>Global G.A.P</t>
  </si>
  <si>
    <t>Guaranteed Irish (Ireland)</t>
  </si>
  <si>
    <t>Glutenfrei nach DZG</t>
  </si>
  <si>
    <t>GÖQ-Bayern</t>
  </si>
  <si>
    <t>GOTS</t>
  </si>
  <si>
    <t>GQ-Bayern</t>
  </si>
  <si>
    <t>Genuss Region Österreich</t>
  </si>
  <si>
    <t>Gütezeichen Schleswig-Holstein</t>
  </si>
  <si>
    <t>GS</t>
  </si>
  <si>
    <t>Heumilch (Österreich)</t>
  </si>
  <si>
    <t>Herz Symbol</t>
  </si>
  <si>
    <t>ICADA</t>
  </si>
  <si>
    <t>ICEA</t>
  </si>
  <si>
    <t>Identitätskennzeichen  und Genusstauglichkeitskenn</t>
  </si>
  <si>
    <t>IHTK-Siegel (ohne Tierversuche)</t>
  </si>
  <si>
    <t>IVN Naturleder</t>
  </si>
  <si>
    <t>IVN Naturtextil best</t>
  </si>
  <si>
    <t>Iceland Responsible Fisheries</t>
  </si>
  <si>
    <t>ISEAL Alliance</t>
  </si>
  <si>
    <t>Initiative Tierwohl</t>
  </si>
  <si>
    <t>Jod-Siegel</t>
  </si>
  <si>
    <t>KAT Tierschutzgeprüft</t>
  </si>
  <si>
    <t>Produkte aus kompostierbaren Werkstoffen</t>
  </si>
  <si>
    <t>Krav Label (Schwedisch)</t>
  </si>
  <si>
    <t>Label des Allergie- und Asthmabunds</t>
  </si>
  <si>
    <t>Love Irish Food</t>
  </si>
  <si>
    <t>Ländle-Qualität</t>
  </si>
  <si>
    <t>Leaping Bunny</t>
  </si>
  <si>
    <t>LVA - Lebensmittelversuchsanstalt</t>
  </si>
  <si>
    <t>Markenqualität Baden-Württemberg</t>
  </si>
  <si>
    <t>MSC - Marine Stewardship Council</t>
  </si>
  <si>
    <t>MUNDUSVINI GOLD</t>
  </si>
  <si>
    <t>MUNDUSVINI SILVER</t>
  </si>
  <si>
    <t>Mehrweg</t>
  </si>
  <si>
    <t>Natureplus</t>
  </si>
  <si>
    <t>NaTrue-Label</t>
  </si>
  <si>
    <t>Nordisches Umweltlabel (Schwan)</t>
  </si>
  <si>
    <t>Neuland</t>
  </si>
  <si>
    <t>Naturland Fair</t>
  </si>
  <si>
    <t>Naturland</t>
  </si>
  <si>
    <t>Nyckelhålet</t>
  </si>
  <si>
    <t>ORBI - organisch biologisch kontrolliert - nach Dr</t>
  </si>
  <si>
    <t>Öko-Control</t>
  </si>
  <si>
    <t>Öko-Tex Label</t>
  </si>
  <si>
    <t>Offizielles Ökolabel (Sonne)</t>
  </si>
  <si>
    <t>Ozonfreundlich</t>
  </si>
  <si>
    <t>Geschützte Ursprungsbezeichnung</t>
  </si>
  <si>
    <t>PEFC - recycelt Produkt</t>
  </si>
  <si>
    <t>PET to PET</t>
  </si>
  <si>
    <t>PEFC - recycelt Verpackung</t>
  </si>
  <si>
    <t>Geschützte geografische Angabe</t>
  </si>
  <si>
    <t>Quality Mark (Ireland)</t>
  </si>
  <si>
    <t>QS Zertifizierungszeichen (vom Hof bis zum Laden)</t>
  </si>
  <si>
    <t>Qualitätszeichen Baden-Württemberg</t>
  </si>
  <si>
    <t>RAL Gütezeichen Kerzen</t>
  </si>
  <si>
    <t>RFA - Rainforest Alliance Certified</t>
  </si>
  <si>
    <t>Regionaltheke Franken</t>
  </si>
  <si>
    <t>Regionalfenster</t>
  </si>
  <si>
    <t>Dachmarke Rhön</t>
  </si>
  <si>
    <t>Stop Climate Change</t>
  </si>
  <si>
    <t>SGS Austria Controll-Co GmbH</t>
  </si>
  <si>
    <t>SLC Bauart Geprüft</t>
  </si>
  <si>
    <t>SLC Geprüfte Kinder Sicherheit</t>
  </si>
  <si>
    <t>Keimblatt Kennzeichen</t>
  </si>
  <si>
    <t>Salzburger Landwirtschaftliche Kontrolle GesmbH</t>
  </si>
  <si>
    <t>Soil Association</t>
  </si>
  <si>
    <t>sus: das Schweinefleisch-Kennzeichnungssystem</t>
  </si>
  <si>
    <t>Stiftung Warentest</t>
  </si>
  <si>
    <t>Tunnustatud Eesti Maitse (Estonia)</t>
  </si>
  <si>
    <t>Tracking-Code</t>
  </si>
  <si>
    <t>Geschützte Traditionelle Spezialität</t>
  </si>
  <si>
    <t>TÜV geprüft (TÜV Süd)</t>
  </si>
  <si>
    <t>Unser Land</t>
  </si>
  <si>
    <t>Umweltbaum</t>
  </si>
  <si>
    <t>Uniquelly Finnish</t>
  </si>
  <si>
    <t>USDA_ORGANIC</t>
  </si>
  <si>
    <t>VEGAN_SOCIETY_VEGAN_LOGO</t>
  </si>
  <si>
    <t>Vælg Fuldkorn Først</t>
  </si>
  <si>
    <t>Vegan Label EU</t>
  </si>
  <si>
    <t>Verband Kontrollservice Tirol</t>
  </si>
  <si>
    <t>VLOG - Ohne Gentechnik</t>
  </si>
  <si>
    <t>Vier Pfoten Anforderungen Büffelhaltung</t>
  </si>
  <si>
    <t>Weidemelk (Niederlande)</t>
  </si>
  <si>
    <t>WWF's Panda label</t>
  </si>
  <si>
    <t>Bitrex</t>
  </si>
  <si>
    <t>Bios - Biokontrollservice Österreich</t>
  </si>
  <si>
    <t>Bio-Siegel (Deutsch)</t>
  </si>
  <si>
    <t>Bord Bia Approved - Meat Content Only</t>
  </si>
  <si>
    <t>Bioland</t>
  </si>
  <si>
    <t>Bord Bia Approved</t>
  </si>
  <si>
    <t>Biofisch</t>
  </si>
  <si>
    <t>Berchtesgadener Land</t>
  </si>
  <si>
    <t>Bio Austria-Verbandslogo</t>
  </si>
  <si>
    <t>Best Aquaculture Practices</t>
  </si>
  <si>
    <t>AMA-Biozeichen ohne Urspungsangabe</t>
  </si>
  <si>
    <t>Österreichisches Umweltzeichen</t>
  </si>
  <si>
    <t>Alaska Seafood Marketing Institute</t>
  </si>
  <si>
    <t>Allgemeines Recycling-Symbol</t>
  </si>
  <si>
    <t>Alpenlachs</t>
  </si>
  <si>
    <t>Tierschutzsiegel des dt. Tierschutzbundes</t>
  </si>
  <si>
    <t>Bio-Ring Allgäu e.V.</t>
  </si>
  <si>
    <t>A.I.S.E.</t>
  </si>
  <si>
    <t>AMA-Gütesiegel</t>
  </si>
  <si>
    <t>Agence Bio</t>
  </si>
  <si>
    <t>Agriculture Biologique - France</t>
  </si>
  <si>
    <t>Global location number (GLN):</t>
  </si>
  <si>
    <t>Verkaufsorganisation (VK-Org.):</t>
  </si>
  <si>
    <t>Tank 10 l</t>
  </si>
  <si>
    <t>Bocksbeutel</t>
  </si>
  <si>
    <t>Box</t>
  </si>
  <si>
    <t>Flowpack</t>
  </si>
  <si>
    <t>Foodtainer</t>
  </si>
  <si>
    <t>Girsack</t>
  </si>
  <si>
    <t>Glas</t>
  </si>
  <si>
    <t>I01</t>
  </si>
  <si>
    <t>BLL4310</t>
  </si>
  <si>
    <t>I02</t>
  </si>
  <si>
    <t>BLL4314</t>
  </si>
  <si>
    <t>I03</t>
  </si>
  <si>
    <t>BLL4320</t>
  </si>
  <si>
    <t>I04</t>
  </si>
  <si>
    <t>BLL6408</t>
  </si>
  <si>
    <t>I05</t>
  </si>
  <si>
    <t>BLL6410</t>
  </si>
  <si>
    <t>I06</t>
  </si>
  <si>
    <t>BLL6413</t>
  </si>
  <si>
    <t>I07</t>
  </si>
  <si>
    <t>BLL6416</t>
  </si>
  <si>
    <t>I08</t>
  </si>
  <si>
    <t>BLL6418</t>
  </si>
  <si>
    <t>I09</t>
  </si>
  <si>
    <t>BLL6420</t>
  </si>
  <si>
    <t>I10</t>
  </si>
  <si>
    <t>BLL6424</t>
  </si>
  <si>
    <t>IFC</t>
  </si>
  <si>
    <t>Cell plate</t>
  </si>
  <si>
    <t>Casing</t>
  </si>
  <si>
    <t>Chalice</t>
  </si>
  <si>
    <t>Tube</t>
  </si>
  <si>
    <t>Tray</t>
  </si>
  <si>
    <t>Mould</t>
  </si>
  <si>
    <t>Eigengeschäft?</t>
  </si>
  <si>
    <t>Konditionsgruppe | Konditionsübergruppe:</t>
  </si>
  <si>
    <t>AD</t>
  </si>
  <si>
    <t>Andorra</t>
  </si>
  <si>
    <t>AE</t>
  </si>
  <si>
    <t>AF</t>
  </si>
  <si>
    <t>Afghanistan</t>
  </si>
  <si>
    <t>AG</t>
  </si>
  <si>
    <t>Antigua/Barbuda</t>
  </si>
  <si>
    <t>AI</t>
  </si>
  <si>
    <t>Anguilla</t>
  </si>
  <si>
    <t>AL</t>
  </si>
  <si>
    <t>AM</t>
  </si>
  <si>
    <t>AN</t>
  </si>
  <si>
    <t>AO</t>
  </si>
  <si>
    <t>Angola</t>
  </si>
  <si>
    <t>AQ</t>
  </si>
  <si>
    <t>AR</t>
  </si>
  <si>
    <t>AS</t>
  </si>
  <si>
    <t>AT</t>
  </si>
  <si>
    <t>AU</t>
  </si>
  <si>
    <t>AW</t>
  </si>
  <si>
    <t>Aruba</t>
  </si>
  <si>
    <t>AX</t>
  </si>
  <si>
    <t>Åland</t>
  </si>
  <si>
    <t>AZ</t>
  </si>
  <si>
    <t>Barbados</t>
  </si>
  <si>
    <t>BH</t>
  </si>
  <si>
    <t>Bahrain</t>
  </si>
  <si>
    <t>BI</t>
  </si>
  <si>
    <t>Burundi</t>
  </si>
  <si>
    <t>BJ</t>
  </si>
  <si>
    <t>Benin</t>
  </si>
  <si>
    <t>BL</t>
  </si>
  <si>
    <t>Barthélemy</t>
  </si>
  <si>
    <t>Bermuda</t>
  </si>
  <si>
    <t>BN</t>
  </si>
  <si>
    <t>Brunei Drussal.</t>
  </si>
  <si>
    <t>Bahamas</t>
  </si>
  <si>
    <t>Bhutan</t>
  </si>
  <si>
    <t>BV</t>
  </si>
  <si>
    <t>BW</t>
  </si>
  <si>
    <t>BY</t>
  </si>
  <si>
    <t>BZ</t>
  </si>
  <si>
    <t>Belize</t>
  </si>
  <si>
    <t>CA</t>
  </si>
  <si>
    <t>CC</t>
  </si>
  <si>
    <t>CD</t>
  </si>
  <si>
    <t>CF</t>
  </si>
  <si>
    <t>CH</t>
  </si>
  <si>
    <t>CK</t>
  </si>
  <si>
    <t>CL</t>
  </si>
  <si>
    <t>Chile</t>
  </si>
  <si>
    <t>CN</t>
  </si>
  <si>
    <t>China</t>
  </si>
  <si>
    <t>CR</t>
  </si>
  <si>
    <t>Costa Rica</t>
  </si>
  <si>
    <t>CS</t>
  </si>
  <si>
    <t>CU</t>
  </si>
  <si>
    <t>CV</t>
  </si>
  <si>
    <t>CX</t>
  </si>
  <si>
    <t>CY</t>
  </si>
  <si>
    <t>CZ</t>
  </si>
  <si>
    <t>DE</t>
  </si>
  <si>
    <t>DJ</t>
  </si>
  <si>
    <t>DK</t>
  </si>
  <si>
    <t>DM</t>
  </si>
  <si>
    <t>Dominica</t>
  </si>
  <si>
    <t>DO</t>
  </si>
  <si>
    <t>Dominik. Rep.</t>
  </si>
  <si>
    <t>DZ</t>
  </si>
  <si>
    <t>EC</t>
  </si>
  <si>
    <t>Ecuador</t>
  </si>
  <si>
    <t>EE</t>
  </si>
  <si>
    <t>EG</t>
  </si>
  <si>
    <t>EH</t>
  </si>
  <si>
    <t>ER</t>
  </si>
  <si>
    <t>Eritrea</t>
  </si>
  <si>
    <t>ES</t>
  </si>
  <si>
    <t>ET</t>
  </si>
  <si>
    <t>EU</t>
  </si>
  <si>
    <t>FI</t>
  </si>
  <si>
    <t>FJ</t>
  </si>
  <si>
    <t>FK</t>
  </si>
  <si>
    <t>FR</t>
  </si>
  <si>
    <t>GB</t>
  </si>
  <si>
    <t>GD</t>
  </si>
  <si>
    <t>Grenada</t>
  </si>
  <si>
    <t>GE</t>
  </si>
  <si>
    <t>GF</t>
  </si>
  <si>
    <t>Guernsey</t>
  </si>
  <si>
    <t>GH</t>
  </si>
  <si>
    <t>Ghana</t>
  </si>
  <si>
    <t>Gibraltar</t>
  </si>
  <si>
    <t>GM</t>
  </si>
  <si>
    <t>Gambia</t>
  </si>
  <si>
    <t>GN</t>
  </si>
  <si>
    <t>Guinea</t>
  </si>
  <si>
    <t>GP</t>
  </si>
  <si>
    <t>Guadeloupe</t>
  </si>
  <si>
    <t>GQ</t>
  </si>
  <si>
    <t>GR</t>
  </si>
  <si>
    <t>S. Sandwich Ins</t>
  </si>
  <si>
    <t>GT</t>
  </si>
  <si>
    <t>Guatemala</t>
  </si>
  <si>
    <t>GU</t>
  </si>
  <si>
    <t>Guam</t>
  </si>
  <si>
    <t>GW</t>
  </si>
  <si>
    <t>Guinea-Bissau</t>
  </si>
  <si>
    <t>GY</t>
  </si>
  <si>
    <t>Guyana</t>
  </si>
  <si>
    <t>HK</t>
  </si>
  <si>
    <t>HM</t>
  </si>
  <si>
    <t>Heard/McDon.Ins</t>
  </si>
  <si>
    <t>HN</t>
  </si>
  <si>
    <t>Honduras</t>
  </si>
  <si>
    <t>HR</t>
  </si>
  <si>
    <t>HT</t>
  </si>
  <si>
    <t>Haiti</t>
  </si>
  <si>
    <t>IE</t>
  </si>
  <si>
    <t>IL</t>
  </si>
  <si>
    <t>Israel</t>
  </si>
  <si>
    <t>IM</t>
  </si>
  <si>
    <t>Isle of Man</t>
  </si>
  <si>
    <t>IN</t>
  </si>
  <si>
    <t>IO</t>
  </si>
  <si>
    <t>Brit.Geb.Ind.Oz</t>
  </si>
  <si>
    <t>IQ</t>
  </si>
  <si>
    <t>IR</t>
  </si>
  <si>
    <t>Iran</t>
  </si>
  <si>
    <t>IS</t>
  </si>
  <si>
    <t>IT</t>
  </si>
  <si>
    <t>JE</t>
  </si>
  <si>
    <t>Jersey</t>
  </si>
  <si>
    <t>JM</t>
  </si>
  <si>
    <t>JO</t>
  </si>
  <si>
    <t>JP</t>
  </si>
  <si>
    <t>Japan</t>
  </si>
  <si>
    <t>KE</t>
  </si>
  <si>
    <t>Kiribati</t>
  </si>
  <si>
    <t>KM</t>
  </si>
  <si>
    <t>KW</t>
  </si>
  <si>
    <t>Kuwait</t>
  </si>
  <si>
    <t>KY</t>
  </si>
  <si>
    <t>KZ</t>
  </si>
  <si>
    <t>LA</t>
  </si>
  <si>
    <t>Laos</t>
  </si>
  <si>
    <t>LB</t>
  </si>
  <si>
    <t>LC</t>
  </si>
  <si>
    <t>LI</t>
  </si>
  <si>
    <t>Liechtenstein</t>
  </si>
  <si>
    <t>LK</t>
  </si>
  <si>
    <t>Sri Lanka</t>
  </si>
  <si>
    <t>LR</t>
  </si>
  <si>
    <t>Liberia</t>
  </si>
  <si>
    <t>Lesotho</t>
  </si>
  <si>
    <t>LT</t>
  </si>
  <si>
    <t>LU</t>
  </si>
  <si>
    <t>LV</t>
  </si>
  <si>
    <t>LY</t>
  </si>
  <si>
    <t>MA</t>
  </si>
  <si>
    <t>MC</t>
  </si>
  <si>
    <t>Monaco</t>
  </si>
  <si>
    <t>MD</t>
  </si>
  <si>
    <t>ME</t>
  </si>
  <si>
    <t>Montenegro</t>
  </si>
  <si>
    <t>MG</t>
  </si>
  <si>
    <t>MH</t>
  </si>
  <si>
    <t>Mali</t>
  </si>
  <si>
    <t>Myanmar</t>
  </si>
  <si>
    <t>MN</t>
  </si>
  <si>
    <t>MO</t>
  </si>
  <si>
    <t>MP</t>
  </si>
  <si>
    <t>MQ</t>
  </si>
  <si>
    <t>Martinique</t>
  </si>
  <si>
    <t>MR</t>
  </si>
  <si>
    <t>MS</t>
  </si>
  <si>
    <t>Montserrat</t>
  </si>
  <si>
    <t>MT</t>
  </si>
  <si>
    <t>Malta</t>
  </si>
  <si>
    <t>MU</t>
  </si>
  <si>
    <t>Mauritius</t>
  </si>
  <si>
    <t>MV</t>
  </si>
  <si>
    <t>MW</t>
  </si>
  <si>
    <t>Malawi</t>
  </si>
  <si>
    <t>MX</t>
  </si>
  <si>
    <t>MY</t>
  </si>
  <si>
    <t>Malaysia</t>
  </si>
  <si>
    <t>MZ</t>
  </si>
  <si>
    <t>NA</t>
  </si>
  <si>
    <t>Namibia</t>
  </si>
  <si>
    <t>NC</t>
  </si>
  <si>
    <t>NE</t>
  </si>
  <si>
    <t>Niger</t>
  </si>
  <si>
    <t>NG</t>
  </si>
  <si>
    <t>Nigeria</t>
  </si>
  <si>
    <t>NI</t>
  </si>
  <si>
    <t>Nicaragua</t>
  </si>
  <si>
    <t>NL</t>
  </si>
  <si>
    <t>NO</t>
  </si>
  <si>
    <t>NP</t>
  </si>
  <si>
    <t>Nepal</t>
  </si>
  <si>
    <t>NR</t>
  </si>
  <si>
    <t>Nauru</t>
  </si>
  <si>
    <t>NT</t>
  </si>
  <si>
    <t>NATO</t>
  </si>
  <si>
    <t>NU</t>
  </si>
  <si>
    <t>OM</t>
  </si>
  <si>
    <t>Oman</t>
  </si>
  <si>
    <t>OR</t>
  </si>
  <si>
    <t>Orange</t>
  </si>
  <si>
    <t>Panama</t>
  </si>
  <si>
    <t>Peru</t>
  </si>
  <si>
    <t>PF</t>
  </si>
  <si>
    <t>PG</t>
  </si>
  <si>
    <t>PH</t>
  </si>
  <si>
    <t>Pakistan</t>
  </si>
  <si>
    <t>PM</t>
  </si>
  <si>
    <t>StPier.,Miquel.</t>
  </si>
  <si>
    <t>PN</t>
  </si>
  <si>
    <t>PR</t>
  </si>
  <si>
    <t>Puerto Rico</t>
  </si>
  <si>
    <t>PS</t>
  </si>
  <si>
    <t>PT</t>
  </si>
  <si>
    <t>Portugal</t>
  </si>
  <si>
    <t>PW</t>
  </si>
  <si>
    <t>Palau</t>
  </si>
  <si>
    <t>PY</t>
  </si>
  <si>
    <t>Paraguay</t>
  </si>
  <si>
    <t>QA</t>
  </si>
  <si>
    <t>RE</t>
  </si>
  <si>
    <t>Reunion</t>
  </si>
  <si>
    <t>RO</t>
  </si>
  <si>
    <t>RS</t>
  </si>
  <si>
    <t>RU</t>
  </si>
  <si>
    <t>RW</t>
  </si>
  <si>
    <t>SA</t>
  </si>
  <si>
    <t>Sudan</t>
  </si>
  <si>
    <t>SH</t>
  </si>
  <si>
    <t>St. Helena</t>
  </si>
  <si>
    <t>SI</t>
  </si>
  <si>
    <t>SJ</t>
  </si>
  <si>
    <t>Svalbard</t>
  </si>
  <si>
    <t>Sierra Leone</t>
  </si>
  <si>
    <t>SM</t>
  </si>
  <si>
    <t>San Marino</t>
  </si>
  <si>
    <t>SN</t>
  </si>
  <si>
    <t>Senegal</t>
  </si>
  <si>
    <t>Somalia</t>
  </si>
  <si>
    <t>SR</t>
  </si>
  <si>
    <t>Suriname</t>
  </si>
  <si>
    <t>SS</t>
  </si>
  <si>
    <t>SV</t>
  </si>
  <si>
    <t>El Salvador</t>
  </si>
  <si>
    <t>SY</t>
  </si>
  <si>
    <t>SZ</t>
  </si>
  <si>
    <t>TC</t>
  </si>
  <si>
    <t>TD</t>
  </si>
  <si>
    <t>Togo</t>
  </si>
  <si>
    <t>TH</t>
  </si>
  <si>
    <t>Thailand</t>
  </si>
  <si>
    <t>TJ</t>
  </si>
  <si>
    <t>TM</t>
  </si>
  <si>
    <t>Turkmenistan</t>
  </si>
  <si>
    <t>TN</t>
  </si>
  <si>
    <t>Tonga</t>
  </si>
  <si>
    <t>TV</t>
  </si>
  <si>
    <t>Tuvalu</t>
  </si>
  <si>
    <t>TW</t>
  </si>
  <si>
    <t>Taiwan</t>
  </si>
  <si>
    <t>TZ</t>
  </si>
  <si>
    <t>UA</t>
  </si>
  <si>
    <t>Ukraine</t>
  </si>
  <si>
    <t>UG</t>
  </si>
  <si>
    <t>Uganda</t>
  </si>
  <si>
    <t>UM</t>
  </si>
  <si>
    <t>Minor Outl.Ins.</t>
  </si>
  <si>
    <t>UN</t>
  </si>
  <si>
    <t>US</t>
  </si>
  <si>
    <t>USA</t>
  </si>
  <si>
    <t>UY</t>
  </si>
  <si>
    <t>Uruguay</t>
  </si>
  <si>
    <t>UZ</t>
  </si>
  <si>
    <t>VA</t>
  </si>
  <si>
    <t>VC</t>
  </si>
  <si>
    <t>VE</t>
  </si>
  <si>
    <t>Venezuela</t>
  </si>
  <si>
    <t>VG</t>
  </si>
  <si>
    <t>VN</t>
  </si>
  <si>
    <t>Vietnam</t>
  </si>
  <si>
    <t>VU</t>
  </si>
  <si>
    <t>Vanuatu</t>
  </si>
  <si>
    <t>Wallis,Futuna</t>
  </si>
  <si>
    <t>WS</t>
  </si>
  <si>
    <t>XK</t>
  </si>
  <si>
    <t>Kosovo</t>
  </si>
  <si>
    <t>YE</t>
  </si>
  <si>
    <t>YT</t>
  </si>
  <si>
    <t>Mayotte</t>
  </si>
  <si>
    <t>YU</t>
  </si>
  <si>
    <t>ZA</t>
  </si>
  <si>
    <t>ZM</t>
  </si>
  <si>
    <t>ZW</t>
  </si>
  <si>
    <t>200 PALET.ISO 0 - 1/2 EURO.PALET.800X600 MM</t>
  </si>
  <si>
    <t>201 PALET.ISO 1 - 1/1 EURO-PALET.800X1200 MM</t>
  </si>
  <si>
    <t>202 PALET.ISO 2 STANDARDPALET.1000X1200 MM</t>
  </si>
  <si>
    <t>203 1/4 EURO-PALET.STANDARDPALET.600X400 MM</t>
  </si>
  <si>
    <t>204 1/8 EURO-PALET.STANDARDPALET.400X300 MM</t>
  </si>
  <si>
    <t>205 KUNSTOFF PALET.ISO 1 800X1200 MM (SYNTHETISCH)</t>
  </si>
  <si>
    <t>206 KUNSTOFF PALET.ISO 2 1000X1200 MM (SYNTHETISCH)</t>
  </si>
  <si>
    <t>207 Pallet 1/2 of ISO 2</t>
  </si>
  <si>
    <t>210 GROßHÄNDLER-PALET./WIRD VOM GROßHÄN.BEREITGESTELLT</t>
  </si>
  <si>
    <t>37 PALET.EPAL 1 - 1/1 EURO-PALET.800X1200 MM</t>
  </si>
  <si>
    <t>50 Individuell gefertigte Plattform</t>
  </si>
  <si>
    <t>CP2 Holzpalette 800 x 1200 mm</t>
  </si>
  <si>
    <t>DPE Display-Packung</t>
  </si>
  <si>
    <t>EPL Brewery Europallet</t>
  </si>
  <si>
    <t>IA Verpackung, Display, Holz</t>
  </si>
  <si>
    <t>IB Verpackung, Display, Pappe</t>
  </si>
  <si>
    <t>IC Verpackung, Display, Plastik</t>
  </si>
  <si>
    <t>ID Verpackung, Display, Metall</t>
  </si>
  <si>
    <t>NPW NICHT PALETTIERTE WARE</t>
  </si>
  <si>
    <t>NPW</t>
  </si>
  <si>
    <t>PAL Palettierte Ware</t>
  </si>
  <si>
    <t>PB Palettenbox</t>
  </si>
  <si>
    <t>PX Palette</t>
  </si>
  <si>
    <t>Y1 1/4 CHEP PALETTE</t>
  </si>
  <si>
    <t>Y3 1/1 CHEP Palette</t>
  </si>
  <si>
    <t>YY2 1/2 chep pallet (600x800mm)</t>
  </si>
  <si>
    <t>Gefahrgutklasse</t>
  </si>
  <si>
    <t>4.1</t>
  </si>
  <si>
    <t>4.2</t>
  </si>
  <si>
    <t>4.3</t>
  </si>
  <si>
    <t>5.1</t>
  </si>
  <si>
    <t>5.2</t>
  </si>
  <si>
    <t>6.1</t>
  </si>
  <si>
    <t>6.2</t>
  </si>
  <si>
    <t>F</t>
  </si>
  <si>
    <t>T</t>
  </si>
  <si>
    <t>H</t>
  </si>
  <si>
    <t>S</t>
  </si>
  <si>
    <t>Art des Pfands</t>
  </si>
  <si>
    <t>1</t>
  </si>
  <si>
    <t>2</t>
  </si>
  <si>
    <t>0</t>
  </si>
  <si>
    <t>EL</t>
  </si>
  <si>
    <t>REWE</t>
  </si>
  <si>
    <t>ZEWG</t>
  </si>
  <si>
    <t>ZMWG</t>
  </si>
  <si>
    <t>Materialkurztext für SAP:</t>
  </si>
  <si>
    <t>HKZ1</t>
  </si>
  <si>
    <t>HKZ2</t>
  </si>
  <si>
    <t>HKZ3</t>
  </si>
  <si>
    <t>HKZ4</t>
  </si>
  <si>
    <t>PRO PLANET</t>
  </si>
  <si>
    <t>TÜV exklusiv</t>
  </si>
  <si>
    <t>ABG Bio-Kontrollstelle</t>
  </si>
  <si>
    <t>contains min 85% of Quebec organic products/processed&amp;packed</t>
  </si>
  <si>
    <t>ABQ</t>
  </si>
  <si>
    <t>ACMI-zertifiziert (Künsterlbedarf z.B. für Kinder)</t>
  </si>
  <si>
    <t>ACMI</t>
  </si>
  <si>
    <t>Australian certification for organic and biodynamic produce</t>
  </si>
  <si>
    <t>ACO</t>
  </si>
  <si>
    <t>Aliments du Quebec - Food from  Quebec</t>
  </si>
  <si>
    <t>ADQ</t>
  </si>
  <si>
    <t>AISE_2005</t>
  </si>
  <si>
    <t>AISE_2010</t>
  </si>
  <si>
    <t>ALUMINIUM_ GESAMTVERBAND_DER_ ALUMINIUMINDUSTRIE</t>
  </si>
  <si>
    <t>ALUV</t>
  </si>
  <si>
    <t>Aliments Prepares au Quebec - processed and packed entirely</t>
  </si>
  <si>
    <t>APQ</t>
  </si>
  <si>
    <t>Food from Quebec composed of min. 85% of Quebec organic prod</t>
  </si>
  <si>
    <t>AQB</t>
  </si>
  <si>
    <t>Organic food certification from origin to the final product</t>
  </si>
  <si>
    <t>ARGT</t>
  </si>
  <si>
    <t>Ökologische Zertifizierungsorganisation</t>
  </si>
  <si>
    <t>ASCO</t>
  </si>
  <si>
    <t>ATG (technische Prüfung durch Butgb)</t>
  </si>
  <si>
    <t>ATG</t>
  </si>
  <si>
    <t>ANIMAL_WELFARE_APPROVED_GRASSFED</t>
  </si>
  <si>
    <t>AWAG</t>
  </si>
  <si>
    <t>BAP-2-STERN zertifizierte Meeresfrüchte aus Aquakultur</t>
  </si>
  <si>
    <t>BA2S</t>
  </si>
  <si>
    <t>BAP-3-STERN zertifizierte Meeresfrüchte aus Aquakultur</t>
  </si>
  <si>
    <t>BA3S</t>
  </si>
  <si>
    <t>BAP-4-STERN zertifizierte Meeresfrüchte aus Aquakultur</t>
  </si>
  <si>
    <t>BA4S</t>
  </si>
  <si>
    <t>BRITISH_DENTAL_HEALTH</t>
  </si>
  <si>
    <t>BDH</t>
  </si>
  <si>
    <t>BELGAQUA</t>
  </si>
  <si>
    <t>BEAQ</t>
  </si>
  <si>
    <t>BEBAT</t>
  </si>
  <si>
    <t>BEBA</t>
  </si>
  <si>
    <t>BENOR</t>
  </si>
  <si>
    <t>BENR</t>
  </si>
  <si>
    <t>Bewuste Keuze Bew. Wahl-Regal-Nahrungsmittel v b. Gesundheit</t>
  </si>
  <si>
    <t>BEWU</t>
  </si>
  <si>
    <t>BKP1 - Biokunststoff Produkt</t>
  </si>
  <si>
    <t>BKP2 - Biokunststoff Produkt</t>
  </si>
  <si>
    <t>BKP3 - Biokunststoff Produkt</t>
  </si>
  <si>
    <t>BKP4 - Biokunststoff Produkt</t>
  </si>
  <si>
    <t>BKP5 - Biokunststoff Produkt</t>
  </si>
  <si>
    <t>BKP6 - Biokunststoff Produkt</t>
  </si>
  <si>
    <t>BKV1 - Biokunststoff Verpackung</t>
  </si>
  <si>
    <t>BKV2 - Biokunststoff Verpackung</t>
  </si>
  <si>
    <t>BKV3 - Biokunststoff Verpackung</t>
  </si>
  <si>
    <t>BKV4 - Biokunststoff Verpackung</t>
  </si>
  <si>
    <t>BKV5 - Biokunststoff Verpackung</t>
  </si>
  <si>
    <t>BKV6 - Biokunststoff Verpackung</t>
  </si>
  <si>
    <t>Besseres Leben 1-Stern (Mindesanforderungen für Rinderhaltun</t>
  </si>
  <si>
    <t>BL1S</t>
  </si>
  <si>
    <t>Besseres Leben 2-Stern (Verbesserungen für die Rinderhaltung</t>
  </si>
  <si>
    <t>BL2S</t>
  </si>
  <si>
    <t>Besseres Leben 3-Stern (Biologische Rinderhaltung)</t>
  </si>
  <si>
    <t>BL3S</t>
  </si>
  <si>
    <t>Bio-Landwirtschaft Ennstal - garantiert kontrollie</t>
  </si>
  <si>
    <t>CAN/ BNQ (Bureau de normalisation du Quebec) Certified</t>
  </si>
  <si>
    <t>BNQ</t>
  </si>
  <si>
    <t>compostable materials standards: biodegrading in composting</t>
  </si>
  <si>
    <t>BPI</t>
  </si>
  <si>
    <t>BRC GLOBAL STANDARDS (Sicherheits- und Qualitätszertifizieru</t>
  </si>
  <si>
    <t>BRC</t>
  </si>
  <si>
    <t>BSCI (Business Social Compliance Initiative für ethische Arb</t>
  </si>
  <si>
    <t>BSCI</t>
  </si>
  <si>
    <t>BreatheWay membranes - extend shelf life by reduced oxygen</t>
  </si>
  <si>
    <t>BWM</t>
  </si>
  <si>
    <t>Cradle to Cradle certified</t>
  </si>
  <si>
    <t>CERTIFIED_ANGUS_BEEF</t>
  </si>
  <si>
    <t>CAB</t>
  </si>
  <si>
    <t>CAC_ABSENCE_OF_ALMOND</t>
  </si>
  <si>
    <t>CACA</t>
  </si>
  <si>
    <t>CAC_ABSENCE_OF_EGG</t>
  </si>
  <si>
    <t>CACE</t>
  </si>
  <si>
    <t>CAC_ABSENCE_OF_MILK</t>
  </si>
  <si>
    <t>CACM</t>
  </si>
  <si>
    <t>CAC_ABSENCE_OF_PEANUT</t>
  </si>
  <si>
    <t>CACP</t>
  </si>
  <si>
    <t>Canadian Association of Fire Chiefs (CAFC) Approved</t>
  </si>
  <si>
    <t>CAFC</t>
  </si>
  <si>
    <t>CANADIAN_AGRICULTUAL_PRODUCTS</t>
  </si>
  <si>
    <t>CAP</t>
  </si>
  <si>
    <t>CEBEC</t>
  </si>
  <si>
    <t>CBEC</t>
  </si>
  <si>
    <t>Canadian Consumer Choice Award</t>
  </si>
  <si>
    <t>CCA</t>
  </si>
  <si>
    <t>Canadian Certified Compostable (e.g. for Plastic Bags)</t>
  </si>
  <si>
    <t>CCC</t>
  </si>
  <si>
    <t>CCOF - California Certified Organic Farmers</t>
  </si>
  <si>
    <t>CCOF</t>
  </si>
  <si>
    <t>Recognized Canadian Dermatology Association for Skin Health</t>
  </si>
  <si>
    <t>CDA</t>
  </si>
  <si>
    <t>Recognized Canadian Dermatology Association for Sun Protecti</t>
  </si>
  <si>
    <t>CDAS</t>
  </si>
  <si>
    <t>CCA_GLUTEN_FREE</t>
  </si>
  <si>
    <t>CGF</t>
  </si>
  <si>
    <t>Compassion in World Farming</t>
  </si>
  <si>
    <t>CIWF</t>
  </si>
  <si>
    <t>100 Prozent kanadische Milch</t>
  </si>
  <si>
    <t>CMIL</t>
  </si>
  <si>
    <t>OE 100 Stad. kontrolliert/zertifiziert  Gehalt an biol.angeb</t>
  </si>
  <si>
    <t>CO1</t>
  </si>
  <si>
    <t>Kosher - CRC Dairy, certification for Dairy products, North</t>
  </si>
  <si>
    <t>CRC</t>
  </si>
  <si>
    <t>Logo of  UK Corrugated Industry for recyclability of cardboa</t>
  </si>
  <si>
    <t>CRY</t>
  </si>
  <si>
    <t>CSA_INTERNATIONAL</t>
  </si>
  <si>
    <t>CSAI</t>
  </si>
  <si>
    <t>CPE_SCHARREL_EIEREN</t>
  </si>
  <si>
    <t>CSE</t>
  </si>
  <si>
    <t>CPE_VRIJE_UITLOOP_EIEREN</t>
  </si>
  <si>
    <t>CVUE</t>
  </si>
  <si>
    <t>PRODERM – dermatologisch bestätigt</t>
  </si>
  <si>
    <t>Dansk Indeklima Maerket - voluntary labeling scheme</t>
  </si>
  <si>
    <t>DIM</t>
  </si>
  <si>
    <t>Demeter label</t>
  </si>
  <si>
    <t>Dolphin Safe / Dolphin Friendly</t>
  </si>
  <si>
    <t>Tierschutzlabel Deutscher Tierschutzbund Einstieg</t>
  </si>
  <si>
    <t>Tierschutzlabel Deutscher Tierschutzbund Premium</t>
  </si>
  <si>
    <t>DUURZAAM VARKENSVLEES (Vorschriften f. Wohlergehen v Schwein</t>
  </si>
  <si>
    <t>DUUR</t>
  </si>
  <si>
    <t>Aus Kaup (Estonia)</t>
  </si>
  <si>
    <t>Epeat Bronze (Electronic Product Environmental Assessment To</t>
  </si>
  <si>
    <t>EBRO</t>
  </si>
  <si>
    <t>ECOCERT_COSMOS_ORGANIC</t>
  </si>
  <si>
    <t>ECCO</t>
  </si>
  <si>
    <t>ECOCERT_COSMOS_NATURAL</t>
  </si>
  <si>
    <t>ECN</t>
  </si>
  <si>
    <t>Epeat Gold (Electronic Product Environmental Assessment Tool</t>
  </si>
  <si>
    <t>EGOL</t>
  </si>
  <si>
    <t>Biologisch produzierte Nahrungsmittel zertifiziert von Skal</t>
  </si>
  <si>
    <t>EKO</t>
  </si>
  <si>
    <t>EU Fertigpackungsrichtlinie 76/211/EEC</t>
  </si>
  <si>
    <t>EMAR</t>
  </si>
  <si>
    <t>ENEC - European Norms Electrical Certification</t>
  </si>
  <si>
    <t>ENEC</t>
  </si>
  <si>
    <t>Eczema Society of Canada - Accepted</t>
  </si>
  <si>
    <t>ESC</t>
  </si>
  <si>
    <t>Epeat Silber (Electronic Product Environmental Assessment To</t>
  </si>
  <si>
    <t>ESIL</t>
  </si>
  <si>
    <t>ERKEND_STREEK_PRODUCT</t>
  </si>
  <si>
    <t>ESP</t>
  </si>
  <si>
    <t>V Label Vegetarian - European Vegetarian Union</t>
  </si>
  <si>
    <t>EVLV</t>
  </si>
  <si>
    <t>SVENSK_ FAGEL</t>
  </si>
  <si>
    <t>FAGE</t>
  </si>
  <si>
    <t>Falken</t>
  </si>
  <si>
    <t>FALK</t>
  </si>
  <si>
    <t>FAIR_FOR_LIFE</t>
  </si>
  <si>
    <t>FFL</t>
  </si>
  <si>
    <t>Freiwillige QS-Inspektion Arbeits- und Sozialbedingungen</t>
  </si>
  <si>
    <t>FIAS</t>
  </si>
  <si>
    <t>FLAMME_VERTE</t>
  </si>
  <si>
    <t>FLAM</t>
  </si>
  <si>
    <t>FRANCE_LIMOUSIN_MEAT</t>
  </si>
  <si>
    <t>FLM</t>
  </si>
  <si>
    <t>FairMast</t>
  </si>
  <si>
    <t>FOODLAND_ONTARIO</t>
  </si>
  <si>
    <t>FOOO</t>
  </si>
  <si>
    <t>FOUNDATION_ART</t>
  </si>
  <si>
    <t>FOUN</t>
  </si>
  <si>
    <t>Forest Products - Product lines from a certified forest</t>
  </si>
  <si>
    <t>FPZ</t>
  </si>
  <si>
    <t>FEDERALLY_REGISTERED_INSPECTED_CANADA</t>
  </si>
  <si>
    <t>FRIC</t>
  </si>
  <si>
    <t>FSC 100% Produkt - aus vorbildlich bewirtschafteten Wäldern</t>
  </si>
  <si>
    <t>FSC Mix Produkt - aus verantwortungsvollen Quellen</t>
  </si>
  <si>
    <t>FSC Recycled Produkt - Forest Stewardship Councel Recycled</t>
  </si>
  <si>
    <t>FSC 100 % Verpackung - aus vorbildlich bewirtschafteten Wäld</t>
  </si>
  <si>
    <t>FSC Mix Verpackung - aus verantwortungsvollen Quellen</t>
  </si>
  <si>
    <t>FSC Recycled Verpackung - Forest Stewardship Councel Recycle</t>
  </si>
  <si>
    <t>FAIR_TRADE_USA</t>
  </si>
  <si>
    <t>FTU</t>
  </si>
  <si>
    <t>GASKEUR</t>
  </si>
  <si>
    <t>GASK</t>
  </si>
  <si>
    <t>GASTEC</t>
  </si>
  <si>
    <t>GAST</t>
  </si>
  <si>
    <t>Global Care - innovative lighting solutions</t>
  </si>
  <si>
    <t>GC</t>
  </si>
  <si>
    <t>Gezondere Keuze Wahl, Grundnahrungsm. v besserem Gesundheits</t>
  </si>
  <si>
    <t>GEZO</t>
  </si>
  <si>
    <t>GFCO (Gluten-Frei Zertifizierungsorganisation, Nord Amerika)</t>
  </si>
  <si>
    <t>GFCO</t>
  </si>
  <si>
    <t>GFCP (Gluten-Frei Zertifizierungsprogramm, Nord Amerika)</t>
  </si>
  <si>
    <t>GFCP</t>
  </si>
  <si>
    <t>Global G.A.P GRASP</t>
  </si>
  <si>
    <t>GGPG</t>
  </si>
  <si>
    <t>Groen Label Kas für Firmen, die umweltfreundl. Gewächshäuser</t>
  </si>
  <si>
    <t>GLK</t>
  </si>
  <si>
    <t>Von Genetisch modifiziertem Ursprung</t>
  </si>
  <si>
    <t>GMO</t>
  </si>
  <si>
    <t>GMP-zertifiziert für Gute Produktionspraktiken</t>
  </si>
  <si>
    <t>GMPC</t>
  </si>
  <si>
    <t>GMP-ISO 22716 zertif. für Gute Produktionspraktiken bei Kosm</t>
  </si>
  <si>
    <t>GMPI</t>
  </si>
  <si>
    <t>GOOD_HOUSEKEEPING</t>
  </si>
  <si>
    <t>GOHO</t>
  </si>
  <si>
    <t>Green Restaurant Association Endorsed (bestätigt "grünes" Re</t>
  </si>
  <si>
    <t>GRAE</t>
  </si>
  <si>
    <t>GRASKEURMERK-Label (nl Richtlinien für Weide-/Landwirtschaft</t>
  </si>
  <si>
    <t>GRAS</t>
  </si>
  <si>
    <t>GreenChoice 100 - environmentally certified superior paperbo</t>
  </si>
  <si>
    <t>GRC</t>
  </si>
  <si>
    <t>GREEN_SEAL</t>
  </si>
  <si>
    <t>GRS</t>
  </si>
  <si>
    <t>Green Seal zertifiziert (unterstützt Nachhaltigkeit, grüne W</t>
  </si>
  <si>
    <t>GRSC</t>
  </si>
  <si>
    <t>GREEN_STAR_CERTIFIED</t>
  </si>
  <si>
    <t>GRST</t>
  </si>
  <si>
    <t>Halal Islamic Food and Nutrition Council of Canada (IFANCC)</t>
  </si>
  <si>
    <t>HAC</t>
  </si>
  <si>
    <t>HACCP - food safety according to the CAC)by the WHO and the</t>
  </si>
  <si>
    <t>HACC</t>
  </si>
  <si>
    <t>Kosher certification by Ottawa Vaad HaKashrut - Canada</t>
  </si>
  <si>
    <t>HAK</t>
  </si>
  <si>
    <t>HALAL_CORRECT</t>
  </si>
  <si>
    <t>HALC</t>
  </si>
  <si>
    <t>HALAL_PLUS</t>
  </si>
  <si>
    <t>HALP</t>
  </si>
  <si>
    <t>Halal Islamic Society of North America (ISNA) - Certificatio</t>
  </si>
  <si>
    <t>HAN</t>
  </si>
  <si>
    <t>Halal Food Council of South East Asia Thailand - Certificati</t>
  </si>
  <si>
    <t>HAT</t>
  </si>
  <si>
    <t>Hypertension Canada Medical Device</t>
  </si>
  <si>
    <t>HCM</t>
  </si>
  <si>
    <t>HEALTH_CHECK</t>
  </si>
  <si>
    <t>HEAL</t>
  </si>
  <si>
    <t>IFOAM</t>
  </si>
  <si>
    <t>IFOA</t>
  </si>
  <si>
    <t>IFS HPC Standard, der alle gesetzl. Sicherheits-/Qualitätsan</t>
  </si>
  <si>
    <t>IFSH</t>
  </si>
  <si>
    <t>IKB_EIEREN</t>
  </si>
  <si>
    <t>IKBE</t>
  </si>
  <si>
    <t>IKB_KIP</t>
  </si>
  <si>
    <t>IKBK</t>
  </si>
  <si>
    <t>IKB_VARKEN</t>
  </si>
  <si>
    <t>IKBV</t>
  </si>
  <si>
    <t>INT_PROTECTION</t>
  </si>
  <si>
    <t>INTP</t>
  </si>
  <si>
    <t>International Taste &amp; Quality (iTQi) Superior Taste Award</t>
  </si>
  <si>
    <t>ITQ</t>
  </si>
  <si>
    <t>KABELKEUR</t>
  </si>
  <si>
    <t>KABE</t>
  </si>
  <si>
    <t>Kosher Check - Canadian certification agency</t>
  </si>
  <si>
    <t>KCC</t>
  </si>
  <si>
    <t>KEMA_KEUR</t>
  </si>
  <si>
    <t>KEMA</t>
  </si>
  <si>
    <t>KIWA Qualitätssiegel (techn. Eigenschaften von Rohren, Armat</t>
  </si>
  <si>
    <t>KIWA</t>
  </si>
  <si>
    <t>Kosher COR Dairy - certification</t>
  </si>
  <si>
    <t>KOD</t>
  </si>
  <si>
    <t>Kosher COR Dairy Equipment - certification</t>
  </si>
  <si>
    <t>KOE</t>
  </si>
  <si>
    <t>Kosher COR Fish - certification</t>
  </si>
  <si>
    <t>KOF</t>
  </si>
  <si>
    <t>Kosher Kosher Greece - certification</t>
  </si>
  <si>
    <t>KOG</t>
  </si>
  <si>
    <t>Kosher Orthodox Jewish Congregation Parve - certification</t>
  </si>
  <si>
    <t>KOJ</t>
  </si>
  <si>
    <t>Kosher Star-K-Parve</t>
  </si>
  <si>
    <t>KOK</t>
  </si>
  <si>
    <t>KOMO Qualitätssiegel (Bauwesen und Installationssektor, Nied</t>
  </si>
  <si>
    <t>KOMO</t>
  </si>
  <si>
    <t>Kosher Kosher Madrid Spain - certification</t>
  </si>
  <si>
    <t>KOMS</t>
  </si>
  <si>
    <t>Kosher OK Dairy - certification</t>
  </si>
  <si>
    <t>KOO</t>
  </si>
  <si>
    <t>Kosher Star-K-Parve and Passover</t>
  </si>
  <si>
    <t>KOP</t>
  </si>
  <si>
    <t>Kosher Grand Rabbinate of Quebec Parve - certification</t>
  </si>
  <si>
    <t>KOR</t>
  </si>
  <si>
    <t>SVENSKT_KOTT</t>
  </si>
  <si>
    <t>KOTT</t>
  </si>
  <si>
    <t>Kosher - CRC Pareve, certification for Dairy products, North</t>
  </si>
  <si>
    <t>KRC</t>
  </si>
  <si>
    <t>KVBG_APPROVED</t>
  </si>
  <si>
    <t>KVBG</t>
  </si>
  <si>
    <t>LGA Qualitätssiegel (für zahlreiche Produkte, LGA Bayern, TÜ</t>
  </si>
  <si>
    <t>LGA</t>
  </si>
  <si>
    <t>Lacon - Privatinstitut für Quali erzeugter Lebens_x000D_</t>
  </si>
  <si>
    <t>Max Havelaar (Fair trade Symbol in den Niederlanden)</t>
  </si>
  <si>
    <t>MAXH</t>
  </si>
  <si>
    <t>M'ama Buffalo Standard</t>
  </si>
  <si>
    <t>family-friendly media, products and services in USA</t>
  </si>
  <si>
    <t>MCA</t>
  </si>
  <si>
    <t>MILIEUKEUR</t>
  </si>
  <si>
    <t>MILI</t>
  </si>
  <si>
    <t>MPS-A (Zertifikat für umweltfreundlichen Anbau höchster Stuf</t>
  </si>
  <si>
    <t>MPSA</t>
  </si>
  <si>
    <t>Made with Canadian Beef</t>
  </si>
  <si>
    <t>MWCB</t>
  </si>
  <si>
    <t>my climate</t>
  </si>
  <si>
    <t>NDOA (Nevada Landwirtschaftsministerium -Programm zur Bio-Ze</t>
  </si>
  <si>
    <t>NDOA</t>
  </si>
  <si>
    <t>Kosher Parve Natural Food Certifier (NFC)</t>
  </si>
  <si>
    <t>NFC</t>
  </si>
  <si>
    <t>NF_MARQUE</t>
  </si>
  <si>
    <t>NFM</t>
  </si>
  <si>
    <t>NON_GMO_PROJECT</t>
  </si>
  <si>
    <t>NGP</t>
  </si>
  <si>
    <t>Nix18 (Kein Alkohol, kein Rauchen bis 18)</t>
  </si>
  <si>
    <t>NMX - Mexican Standards</t>
  </si>
  <si>
    <t>NMX</t>
  </si>
  <si>
    <t>Natural and Organic Awards - by Britain’s Natural Products m</t>
  </si>
  <si>
    <t>NOA</t>
  </si>
  <si>
    <t>NOM - Offical Mexican Standards</t>
  </si>
  <si>
    <t>NOM</t>
  </si>
  <si>
    <t>NPA (Natural Products Association) zertifiziert (USA)</t>
  </si>
  <si>
    <t>NPA</t>
  </si>
  <si>
    <t>NSF-Zertifizierung (National Standards Foundation) (USA)</t>
  </si>
  <si>
    <t>NSF</t>
  </si>
  <si>
    <t>Naturland Wildfish - standard for sustainable fishing</t>
  </si>
  <si>
    <t>NWI</t>
  </si>
  <si>
    <t>Organic Crop Improvement Association Bio-Zertifizierung Amer</t>
  </si>
  <si>
    <t>OCS</t>
  </si>
  <si>
    <t>Recommended Sourced Responsibly-Vancouver Aquarium conservat</t>
  </si>
  <si>
    <t>OCW</t>
  </si>
  <si>
    <t>Kosher Oregon Kosher - certification in the Pacific Northwes</t>
  </si>
  <si>
    <t>OKP</t>
  </si>
  <si>
    <t>ORGANIC CONTENT STANDARD verif. Gehalt biologisch angeb. Mat</t>
  </si>
  <si>
    <t>ORGA</t>
  </si>
  <si>
    <t>Organic agriculture &amp; fair trade with farmers in developing</t>
  </si>
  <si>
    <t>PAR</t>
  </si>
  <si>
    <t>PCO (Pennsylvania Certified Organic) Bio-Zertifizierung</t>
  </si>
  <si>
    <t>PCO</t>
  </si>
  <si>
    <t>PEPR</t>
  </si>
  <si>
    <t>PEFC - zertifiziert Produkt</t>
  </si>
  <si>
    <t>PEFC - zertifiziert Verpackung</t>
  </si>
  <si>
    <t>Protected Harvest - zertifiziert nachhaltig (Feld bis Einzel</t>
  </si>
  <si>
    <t>PHC</t>
  </si>
  <si>
    <t>Product of the Year - consumer-voted award for product innov</t>
  </si>
  <si>
    <t>POTY</t>
  </si>
  <si>
    <t>PRO WEIDELAND</t>
  </si>
  <si>
    <t>PROW</t>
  </si>
  <si>
    <t>Parent Tested Parent Approved (PTPA) Winner’s Seal of Approv</t>
  </si>
  <si>
    <t>PTPA</t>
  </si>
  <si>
    <t>Quality Assurance International (Zertifizierung für Bio-Prod</t>
  </si>
  <si>
    <t>QAI</t>
  </si>
  <si>
    <t>Recyclingsnummer 01: PET oder PETE - Polyethylente</t>
  </si>
  <si>
    <t>Recyclingsnummer 02: PE-HD - High-Density Polyethy</t>
  </si>
  <si>
    <t>Recyclingsnummer 03: PVC - Polyvinylchlorid</t>
  </si>
  <si>
    <t>Recyclingsnummer 04: PE-LD - Low-Density Polyethyl</t>
  </si>
  <si>
    <t>Recyclingsnummer 05: PP (Polyethylen)</t>
  </si>
  <si>
    <t>R05</t>
  </si>
  <si>
    <t>Recyclingsnummer 06: PS - Polystyrol</t>
  </si>
  <si>
    <t>Recyclingsnummer 20: PAP - Wellpappe</t>
  </si>
  <si>
    <t>Recyclingsnummer 41: ALU - Aluminium</t>
  </si>
  <si>
    <t>Recyclingsnummer 51: FOR - Kork</t>
  </si>
  <si>
    <t>Recyclingsnummer 70: farbloses Glas</t>
  </si>
  <si>
    <t>Recyclingsnummer 71: GL - grünes Glas</t>
  </si>
  <si>
    <t>Recyclingsnummer 72: GL - braunes Glas</t>
  </si>
  <si>
    <t>RECUPEL</t>
  </si>
  <si>
    <t>RECU</t>
  </si>
  <si>
    <t>RHP-Foundation (Qualitätssicherung für Torf und Erde-Prod.)</t>
  </si>
  <si>
    <t>RHP</t>
  </si>
  <si>
    <t>LABEL_ROUGE</t>
  </si>
  <si>
    <t>ROUG</t>
  </si>
  <si>
    <t>RSPO - Roundtable for Sustainable Palm Oil</t>
  </si>
  <si>
    <t>Tieraufzucht o Antibiotika (für Fleischprod. in den NL)</t>
  </si>
  <si>
    <t>SCHA</t>
  </si>
  <si>
    <t>SUSTAINABLE_FORESTRY_INITIATIVE</t>
  </si>
  <si>
    <t>SFI</t>
  </si>
  <si>
    <t>testing of new CPG products</t>
  </si>
  <si>
    <t>SHA</t>
  </si>
  <si>
    <t>SKG_CERTIFICATE</t>
  </si>
  <si>
    <t>SKG</t>
  </si>
  <si>
    <t>Society of the Plastics Industry (SPI) - resin coding system</t>
  </si>
  <si>
    <t>SPI</t>
  </si>
  <si>
    <t>Steel Recycling Institute (SRI)</t>
  </si>
  <si>
    <t>SRI</t>
  </si>
  <si>
    <t>Swedisches Qualitätssiegel (Umweltverantwortung)</t>
  </si>
  <si>
    <t>SSOQ</t>
  </si>
  <si>
    <t>TCO Entwicklung (Swedisches Firmenzertifikat für eine besser</t>
  </si>
  <si>
    <t>TCO</t>
  </si>
  <si>
    <t>True Foods Canada Trustmark  - Quality label</t>
  </si>
  <si>
    <t>TFCT</t>
  </si>
  <si>
    <t>TNO_APPROVED</t>
  </si>
  <si>
    <t>TNO</t>
  </si>
  <si>
    <t>TOOTHFRIENDLY</t>
  </si>
  <si>
    <t>TOFR</t>
  </si>
  <si>
    <t>umgekehrte Epsilon</t>
  </si>
  <si>
    <t>Underwriters laboratory (UL) - Sicherheitsrechtliche Produkt</t>
  </si>
  <si>
    <t>UL</t>
  </si>
  <si>
    <t>Underwriters' Laboratory Certified, for Canada and U.S.</t>
  </si>
  <si>
    <t>ULCC</t>
  </si>
  <si>
    <t>USDA - US Department of Agriculture (US Landwirtschaftsminis</t>
  </si>
  <si>
    <t>USDA</t>
  </si>
  <si>
    <t>UTZ Certified</t>
  </si>
  <si>
    <t>UVA Kennzeichnung bei Kosmetika</t>
  </si>
  <si>
    <t>UVA</t>
  </si>
  <si>
    <t>VEGAN_AWARENESS_FOUNDATION</t>
  </si>
  <si>
    <t>VAF</t>
  </si>
  <si>
    <t>VDE (für elektrische Geräte, Komponenten und Systeme, Deutsc</t>
  </si>
  <si>
    <t>VDE</t>
  </si>
  <si>
    <t>VDS_CERTIFICATE</t>
  </si>
  <si>
    <t>VDS</t>
  </si>
  <si>
    <t>VierPfoten Tierschutzkontrolliert</t>
  </si>
  <si>
    <t>VierPfoten Tierschutz kontrolliert Gold-Standard</t>
  </si>
  <si>
    <t>VPTG</t>
  </si>
  <si>
    <t>VierPfoten Tierschutz kontrolliert Silber-Standard</t>
  </si>
  <si>
    <t>VPTS</t>
  </si>
  <si>
    <t>VEILIG_WONEN_POLITIE_KEURMERK</t>
  </si>
  <si>
    <t>VWPK</t>
  </si>
  <si>
    <t>Cheese - World Champion Cheese Contest</t>
  </si>
  <si>
    <t>WCC</t>
  </si>
  <si>
    <t>WHOLE_GRAIN_COUNCIL_STAMP</t>
  </si>
  <si>
    <t>WGCS</t>
  </si>
  <si>
    <t>Kosher Western Kosher (WK)</t>
  </si>
  <si>
    <t>WK</t>
  </si>
  <si>
    <t>Water Quality Association (WQA's) - tested and certified</t>
  </si>
  <si>
    <t>WQA</t>
  </si>
  <si>
    <t>WSDA - Organic Food Program (Bio-Nahrungsmittel)</t>
  </si>
  <si>
    <t>WSDA</t>
  </si>
  <si>
    <t>Weight Watchers Endorsed</t>
  </si>
  <si>
    <t>WWE</t>
  </si>
  <si>
    <t>ZELDZAAM LEKKER label (unterstützt Bewahrung von seltenen Nu</t>
  </si>
  <si>
    <t>ZLEK</t>
  </si>
  <si>
    <t>ZERO WASTE Business Council zertifiziert</t>
  </si>
  <si>
    <t>ZWBC</t>
  </si>
  <si>
    <t>Schwangerschaftslogo</t>
  </si>
  <si>
    <t>ZWL</t>
  </si>
  <si>
    <t>UME</t>
  </si>
  <si>
    <t>B.Gew. EH1 (G)</t>
  </si>
  <si>
    <t>B.Gew. EH1 (kg)</t>
  </si>
  <si>
    <t>B.Gew. EH2 (G)</t>
  </si>
  <si>
    <t>B.Gew. EH2 (kg)</t>
  </si>
  <si>
    <t>B.Gew. Pal (G)</t>
  </si>
  <si>
    <t>B.Gew. Pal (kg)</t>
  </si>
  <si>
    <t>B.Gew EA (G)</t>
  </si>
  <si>
    <t>B.Gew EA(kg)</t>
  </si>
  <si>
    <t>Vol. P01 (mm³)</t>
  </si>
  <si>
    <t>Vol. P01 (cm³)</t>
  </si>
  <si>
    <t>Vol. P01 UME (mm³)</t>
  </si>
  <si>
    <t>Vol. P01 UME (cm³)</t>
  </si>
  <si>
    <t>Min Höhe P01 (mm)</t>
  </si>
  <si>
    <t>Min Höhe P01 (cm)</t>
  </si>
  <si>
    <t>P-Sätze:</t>
  </si>
  <si>
    <t>H-Sätze:</t>
  </si>
  <si>
    <t>Papier, Pappe, Karton</t>
  </si>
  <si>
    <t>Virgin-Material</t>
  </si>
  <si>
    <t>%</t>
  </si>
  <si>
    <t>Beschichtung</t>
  </si>
  <si>
    <t>Name</t>
  </si>
  <si>
    <t>Bezeichnung</t>
  </si>
  <si>
    <t>Kunststoff</t>
  </si>
  <si>
    <t>Aluminium</t>
  </si>
  <si>
    <t>Getränkekartonverpackung</t>
  </si>
  <si>
    <t>Sonstiger Verbund</t>
  </si>
  <si>
    <t>Naturmaterial</t>
  </si>
  <si>
    <t>Jute</t>
  </si>
  <si>
    <t>Hangtag</t>
  </si>
  <si>
    <t>Clip</t>
  </si>
  <si>
    <t>PLA</t>
  </si>
  <si>
    <t>Clamshell</t>
  </si>
  <si>
    <t>PP/PET</t>
  </si>
  <si>
    <t>PP/PS</t>
  </si>
  <si>
    <t>PP/PE</t>
  </si>
  <si>
    <t>PS/PET</t>
  </si>
  <si>
    <t>PS/PE</t>
  </si>
  <si>
    <t>PE/PET</t>
  </si>
  <si>
    <t>-</t>
  </si>
  <si>
    <t xml:space="preserve"> </t>
  </si>
  <si>
    <t>PHA</t>
  </si>
  <si>
    <t>PBS</t>
  </si>
  <si>
    <t>PA/PE</t>
  </si>
  <si>
    <t>Virgin-Material (FD_VM_)</t>
  </si>
  <si>
    <t>Fraktionen (FD_Fraktion)</t>
  </si>
  <si>
    <t>Hauptkörper - Art (FD_HK_Art)</t>
  </si>
  <si>
    <t>Verschluss - Art (FD_V_Art)</t>
  </si>
  <si>
    <t>Etikett - Art (FD_E_Art)</t>
  </si>
  <si>
    <t>rPP (PCR)</t>
  </si>
  <si>
    <t>rPS (PCR)</t>
  </si>
  <si>
    <t>rPET (PCR)</t>
  </si>
  <si>
    <t>rPP/rPET (PCR)</t>
  </si>
  <si>
    <t>rPP/rPS (PCR)</t>
  </si>
  <si>
    <t>rPP/rPE (PCR)</t>
  </si>
  <si>
    <t>rPS/rPET (PCR)</t>
  </si>
  <si>
    <t>rPS/rPE (PCR)</t>
  </si>
  <si>
    <t>rPE/rPET (PCR)</t>
  </si>
  <si>
    <t>rPA/rPE (PCR)</t>
  </si>
  <si>
    <t>Sekundär-Material (FD_SM_)</t>
  </si>
  <si>
    <t>Code ADB</t>
  </si>
  <si>
    <t>Beschichtung (FD_BS)</t>
  </si>
  <si>
    <t>Fraktionsdaten in G</t>
  </si>
  <si>
    <t>Verpackungsdaten Hauptkörper 1</t>
  </si>
  <si>
    <t>Verpackungsdaten Hauptkörper 2</t>
  </si>
  <si>
    <t>Verpackungsdaten Hauptkörper 3</t>
  </si>
  <si>
    <t>Verpackungsdaten Verschluss 1</t>
  </si>
  <si>
    <t>Verpackungsdaten Verschluss 2</t>
  </si>
  <si>
    <t>Gültig ab</t>
  </si>
  <si>
    <t>Gültig bis</t>
  </si>
  <si>
    <t>Recyclingfähig?</t>
  </si>
  <si>
    <t>Verpackt?</t>
  </si>
  <si>
    <t>Hauptkörper 1 - Art</t>
  </si>
  <si>
    <t>Verpackungsmaterial</t>
  </si>
  <si>
    <t>Gewicht in G</t>
  </si>
  <si>
    <t>Anteil in %</t>
  </si>
  <si>
    <t>Hauptkörper 2 - Art</t>
  </si>
  <si>
    <t>Hauptkörper 3 - Art</t>
  </si>
  <si>
    <t>Verschluss 1 - Art</t>
  </si>
  <si>
    <t>Verschluss 2 - Art</t>
  </si>
  <si>
    <t>Allgemeine Daten</t>
  </si>
  <si>
    <t>SAP Kred. Nr.</t>
  </si>
  <si>
    <t>Verpackungsdaten Verschluss 3</t>
  </si>
  <si>
    <t>Verschluss 3 - Art</t>
  </si>
  <si>
    <t>Etikett 1</t>
  </si>
  <si>
    <t>Verpackungsdaten Etikett 1</t>
  </si>
  <si>
    <t>Verpackungsdaten Etikett 2</t>
  </si>
  <si>
    <t>Verpackungsdaten Etikett 3</t>
  </si>
  <si>
    <t>Etikett 2</t>
  </si>
  <si>
    <t>Etikett 3</t>
  </si>
  <si>
    <t>=&gt;</t>
  </si>
  <si>
    <t>&lt;=</t>
  </si>
  <si>
    <t>EAN11</t>
  </si>
  <si>
    <t>LIFNR</t>
  </si>
  <si>
    <t>VALID_FROM</t>
  </si>
  <si>
    <t>VALID_TO</t>
  </si>
  <si>
    <t>IS_PACKED</t>
  </si>
  <si>
    <t>IS_RECYCLABLE</t>
  </si>
  <si>
    <t>Gewicht_Pappe</t>
  </si>
  <si>
    <t>Gewicht_Kunststoff</t>
  </si>
  <si>
    <t>Gewicht_Weißblech</t>
  </si>
  <si>
    <t>Gewicht_Aluminium</t>
  </si>
  <si>
    <t>Gewicht_Glas</t>
  </si>
  <si>
    <t>Gewicht_Naturmaterial</t>
  </si>
  <si>
    <t>Gewicht_GetrKartVerp</t>
  </si>
  <si>
    <t>Gewicht_Sonstige</t>
  </si>
  <si>
    <t>HK_B1_Art</t>
  </si>
  <si>
    <t>HK_B1_Kategorie</t>
  </si>
  <si>
    <t>HK_B1_Gewicht</t>
  </si>
  <si>
    <t>HK_B1_Virgin_Material</t>
  </si>
  <si>
    <t>HK_B1_Virgin_Anteil</t>
  </si>
  <si>
    <t>HK_B1_Sekundär_Material</t>
  </si>
  <si>
    <t>HK_B1_Sekundär_Anteil</t>
  </si>
  <si>
    <t>HK_B1_Beschichtung</t>
  </si>
  <si>
    <t>HK_B1_Beschichtung_Anteil</t>
  </si>
  <si>
    <t>HK_B2_Art</t>
  </si>
  <si>
    <t>HK_B2_Kategorie</t>
  </si>
  <si>
    <t>HK_B2_Gewicht</t>
  </si>
  <si>
    <t>HK_B2_Virgin_Material</t>
  </si>
  <si>
    <t>HK_B2_Virgin_Anteil</t>
  </si>
  <si>
    <t>HK_B2_Sekundär_Material</t>
  </si>
  <si>
    <t>HK_B2_Sekundär_Anteil</t>
  </si>
  <si>
    <t>HK_B2_Beschichtung</t>
  </si>
  <si>
    <t>HK_B2_Beschichtung_Anteil</t>
  </si>
  <si>
    <t>HK_B3_Art</t>
  </si>
  <si>
    <t>HK_B3_Kategorie</t>
  </si>
  <si>
    <t>HK_B3_Gewicht</t>
  </si>
  <si>
    <t>HK_B3_Virgin_Material</t>
  </si>
  <si>
    <t>HK_B3_Virgin_Anteil</t>
  </si>
  <si>
    <t>HK_B3_Sekundär_Material</t>
  </si>
  <si>
    <t>HK_B3_Sekundär_Anteil</t>
  </si>
  <si>
    <t>HK_B3_Beschichtung</t>
  </si>
  <si>
    <t>HK_B3_Beschichtung_Anteil</t>
  </si>
  <si>
    <t>VS_B1_Art</t>
  </si>
  <si>
    <t>VS_B1_Kategorie</t>
  </si>
  <si>
    <t>VS_B1_Gewicht</t>
  </si>
  <si>
    <t>VS_B1_Virgin_Material</t>
  </si>
  <si>
    <t>VS_B1_Virgin_Anteil</t>
  </si>
  <si>
    <t>VS_B1_Sekundär_Material</t>
  </si>
  <si>
    <t>VS_B1_Sekundär_Anteil</t>
  </si>
  <si>
    <t>VS_B1_Beschichtung</t>
  </si>
  <si>
    <t>VS_B1_Beschichtung_Anteil</t>
  </si>
  <si>
    <t>VS_B2_Art</t>
  </si>
  <si>
    <t>VS_B2_Kategorie</t>
  </si>
  <si>
    <t>VS_B2_Gewicht</t>
  </si>
  <si>
    <t>VS_B2_Virgin_Material</t>
  </si>
  <si>
    <t>VS_B2_Virgin_Anteil</t>
  </si>
  <si>
    <t>VS_B2_Sekundär_Material</t>
  </si>
  <si>
    <t>VS_B2_Sekundär_Anteil</t>
  </si>
  <si>
    <t>VS_B2_Beschichtung</t>
  </si>
  <si>
    <t>VS_B2_Beschichtung_Anteil</t>
  </si>
  <si>
    <t>VS_B3_Art</t>
  </si>
  <si>
    <t>VS_B3_Kategorie</t>
  </si>
  <si>
    <t>VS_B3_Gewicht</t>
  </si>
  <si>
    <t>VS_B3_Virgin_Material</t>
  </si>
  <si>
    <t>VS_B3_Virgin_Anteil</t>
  </si>
  <si>
    <t>VS_B3_Sekundär_Material</t>
  </si>
  <si>
    <t>VS_B3_Sekundär_Anteil</t>
  </si>
  <si>
    <t>VS_B3_Beschichtung</t>
  </si>
  <si>
    <t>VS_B3_Beschichtung_Anteil</t>
  </si>
  <si>
    <t>ET_B1_Art</t>
  </si>
  <si>
    <t>ET_B1_Kategorie</t>
  </si>
  <si>
    <t>ET_B1_Gewicht</t>
  </si>
  <si>
    <t>ET_B1_Virgin_Material</t>
  </si>
  <si>
    <t>ET_B1_Virgin_Anteil</t>
  </si>
  <si>
    <t>ET_B1_Sekundär_Material</t>
  </si>
  <si>
    <t>ET_B1_Sekundär_Anteil</t>
  </si>
  <si>
    <t>ET_B1_Beschichtung</t>
  </si>
  <si>
    <t>ET_B1_Beschichtung_Anteil</t>
  </si>
  <si>
    <t>ET_B2_Art</t>
  </si>
  <si>
    <t>ET_B2_Kategorie</t>
  </si>
  <si>
    <t>ET_B2_Gewicht</t>
  </si>
  <si>
    <t>ET_B2_Virgin_Material</t>
  </si>
  <si>
    <t>ET_B2_Virgin_Anteil</t>
  </si>
  <si>
    <t>ET_B2_Sekundär_Material</t>
  </si>
  <si>
    <t>ET_B2_Sekundär_Anteil</t>
  </si>
  <si>
    <t>ET_B2_Beschichtung</t>
  </si>
  <si>
    <t>ET_B2_Beschichtung_Anteil</t>
  </si>
  <si>
    <t>ET_B3_Art</t>
  </si>
  <si>
    <t>ET_B3_Kategorie</t>
  </si>
  <si>
    <t>ET_B3_Gewicht</t>
  </si>
  <si>
    <t>ET_B3_Virgin_Material</t>
  </si>
  <si>
    <t>ET_B3_Virgin_Anteil</t>
  </si>
  <si>
    <t>ET_B3_Sekundär_Material</t>
  </si>
  <si>
    <t>ET_B3_Sekundär_Anteil</t>
  </si>
  <si>
    <t>ET_B3_Beschichtung</t>
  </si>
  <si>
    <t>ET_B3_Beschichtung_Anteil</t>
  </si>
  <si>
    <t>ASDV-Markierung</t>
  </si>
  <si>
    <t>Recyceltes Material</t>
  </si>
  <si>
    <t>Eisenmetalle</t>
  </si>
  <si>
    <t>Fraktionsdaten Hilfs-Rechnung</t>
  </si>
  <si>
    <t>HK-PPK</t>
  </si>
  <si>
    <t>HK-KS</t>
  </si>
  <si>
    <t>HK-EM</t>
  </si>
  <si>
    <t>HK-AL</t>
  </si>
  <si>
    <t>HK-GL</t>
  </si>
  <si>
    <t>HK-NM</t>
  </si>
  <si>
    <t>HK-GKV</t>
  </si>
  <si>
    <t>HK-SV</t>
  </si>
  <si>
    <t>VS</t>
  </si>
  <si>
    <t>VS-PPK</t>
  </si>
  <si>
    <t>VS-GL</t>
  </si>
  <si>
    <t>VS-KS</t>
  </si>
  <si>
    <t>VS-NM</t>
  </si>
  <si>
    <t>VS-EM</t>
  </si>
  <si>
    <t>VS-GKV</t>
  </si>
  <si>
    <t>VS-AL</t>
  </si>
  <si>
    <t>VS-SV</t>
  </si>
  <si>
    <t>ET-PPK</t>
  </si>
  <si>
    <t>ET-GL</t>
  </si>
  <si>
    <t>ET-KS</t>
  </si>
  <si>
    <t>ET-NM</t>
  </si>
  <si>
    <t>ET-EM</t>
  </si>
  <si>
    <t>ET-GKV</t>
  </si>
  <si>
    <t>ET-AL</t>
  </si>
  <si>
    <t>ET-SV</t>
  </si>
  <si>
    <t>Nutri-Score</t>
  </si>
  <si>
    <t>Lizenzierungspflicht (gesamt)</t>
  </si>
  <si>
    <t>N, Bitte auswählen</t>
  </si>
  <si>
    <t>Bezugsgröße</t>
  </si>
  <si>
    <t>kJ</t>
  </si>
  <si>
    <t>kcal</t>
  </si>
  <si>
    <t>Angabe von Zusatzstoffen notwendig?</t>
  </si>
  <si>
    <t>Weintext 2020:</t>
  </si>
  <si>
    <t>NPP</t>
  </si>
  <si>
    <t>Neu PRO PLANET</t>
  </si>
  <si>
    <t>OMPP</t>
  </si>
  <si>
    <t>ohne Mikroplastik, gelöste/gelartige/flüssige syn. Polymere</t>
  </si>
  <si>
    <t>VAM</t>
  </si>
  <si>
    <t>Verpackung alternatives Material</t>
  </si>
  <si>
    <t>VRM</t>
  </si>
  <si>
    <t>Verpackung reduzierte Materialmasse</t>
  </si>
  <si>
    <t>VSR</t>
  </si>
  <si>
    <t>Verpackung Sekundärrohstoff</t>
  </si>
  <si>
    <t>VIVE</t>
  </si>
  <si>
    <t>VINHO VERDE-Qualitätssiegel - Produkt der Vinho Verde Region</t>
  </si>
  <si>
    <t>VDEC</t>
  </si>
  <si>
    <t>Viticulture Durable en Champagne -region. Wein Champagne, FR</t>
  </si>
  <si>
    <t>VOLLKORN-Ratsstempel (für Vollkornprodukte in USA u Kanada)</t>
  </si>
  <si>
    <t>Vorschriften f. das Wohlergehen von Schweinen u. Umwelt</t>
  </si>
  <si>
    <t>CH29</t>
  </si>
  <si>
    <t>Weide-Beef - Migros-Label für Rindfleisch</t>
  </si>
  <si>
    <t>Western Kosher (WK) - Koscherzertifizierung</t>
  </si>
  <si>
    <t>WFCP</t>
  </si>
  <si>
    <t>WfCP - Klimaschutzzertifizierung für Weingüter in Spanien</t>
  </si>
  <si>
    <t>World Champion Cheese Contest - Käse-Weltmeisterschaft</t>
  </si>
  <si>
    <t>PACS</t>
  </si>
  <si>
    <t>Zertifizierung - Pacific Agricultural Certification, Society</t>
  </si>
  <si>
    <t>TCOC</t>
  </si>
  <si>
    <t>Zertifizierung - Trans Canada Organic Certification Serv.</t>
  </si>
  <si>
    <t>NZSW</t>
  </si>
  <si>
    <t>Zertifizierung für nachhaltigen Weinanbau in Neuseeland</t>
  </si>
  <si>
    <t>AHAM</t>
  </si>
  <si>
    <t>Zertifizierung und Standard für Luftfilter, Luftreiniger</t>
  </si>
  <si>
    <t>OTCO</t>
  </si>
  <si>
    <t>Zertifizierungsorg. - OREGON TILTH CERTIFIED ORGANIC</t>
  </si>
  <si>
    <t>OCQV</t>
  </si>
  <si>
    <t>Zertifizierungsorg. - Organisme de Certification Québec Vrai</t>
  </si>
  <si>
    <t>JAOR</t>
  </si>
  <si>
    <t>Zertifizierungsorg.- JAS (Japanese Agricultural Standards)</t>
  </si>
  <si>
    <t>BONS</t>
  </si>
  <si>
    <t>Zertifizierungsstandard f Zuckerrohrproduzenten/-verarbeiter</t>
  </si>
  <si>
    <t>CAPR</t>
  </si>
  <si>
    <t>Zubereitet in Kanada</t>
  </si>
  <si>
    <t>100 PROZENT VOLLKORN-Stempel des Vollkornrates (mind.:16 g)</t>
  </si>
  <si>
    <t>WGPS</t>
  </si>
  <si>
    <t>100% Veganskt (Vegan) - Zertifiziert durch Djurens rätt</t>
  </si>
  <si>
    <t>VEGS</t>
  </si>
  <si>
    <t>100% verarbeitet und verpackt in Quebec</t>
  </si>
  <si>
    <t>50 PROZENT VOLLKORN-Stempel des Vollkornrates (mind.: 8 g)</t>
  </si>
  <si>
    <t>WGPP</t>
  </si>
  <si>
    <t>Abwesenheit Eiern, Milch, Erdnüssen - zertifi. Allergenkon.</t>
  </si>
  <si>
    <t>CAEP</t>
  </si>
  <si>
    <t>Abwesenheit von Eiern und Milch - zertifizierte Allergenkon.</t>
  </si>
  <si>
    <t>CAEM</t>
  </si>
  <si>
    <t>Abwesenheit von Erdnüssen, Mandeln - zertifi. Allergenkon.</t>
  </si>
  <si>
    <t>CAPA</t>
  </si>
  <si>
    <t>ADCCPA - Zertifizierung für Konformität bei Lebensmitteln</t>
  </si>
  <si>
    <t>ADPA</t>
  </si>
  <si>
    <t>AFIA PET FOOD Facility Zertifizierung-Amerik Futterindustrie</t>
  </si>
  <si>
    <t>AFIA</t>
  </si>
  <si>
    <t>AGRI Confiance Zertifizierung: nachhalt. Landwirtschaft (FR)</t>
  </si>
  <si>
    <t>AGRI</t>
  </si>
  <si>
    <t>Agri Natura - Fleisch aus integrierter Produktion</t>
  </si>
  <si>
    <t>AGRN</t>
  </si>
  <si>
    <t>Agriculture Biologique - Logo für biolog./ökolog. Produkte</t>
  </si>
  <si>
    <t>AGBI</t>
  </si>
  <si>
    <t>Aliments du Quebec - Lebensmittel aus Quebec</t>
  </si>
  <si>
    <t>Alpinavera - Zertifizierung für Produkte regionaler Herkunft</t>
  </si>
  <si>
    <t>ALVE</t>
  </si>
  <si>
    <t>AMERICAN DENTAL - Amerikanische Zahnärztekammer</t>
  </si>
  <si>
    <t>AMDA</t>
  </si>
  <si>
    <t>AMERICAN HEART - Amerika Herzgesellschaft - Zertifizierung</t>
  </si>
  <si>
    <t>AHAC</t>
  </si>
  <si>
    <t>Appellation de Origine Protegee - Qualitätsstufe franz. Wein</t>
  </si>
  <si>
    <t>APOQ</t>
  </si>
  <si>
    <t>Appellation Origine Controlee (FR) geschützte Ursprungsbez.</t>
  </si>
  <si>
    <t>AOC</t>
  </si>
  <si>
    <t>Aqua GAP - Zertifizierung für nachhaltige Aquakultur</t>
  </si>
  <si>
    <t>AGAP</t>
  </si>
  <si>
    <t>Argencert - Zertifizierung der Bioqualität</t>
  </si>
  <si>
    <t>Arla Farmer Owned - Arla Foods gehört zu 100% Landwirten</t>
  </si>
  <si>
    <t>ARFO</t>
  </si>
  <si>
    <t>Atlanta KASHRUS Kommission Certification - Koscher Zertifi.</t>
  </si>
  <si>
    <t>AKKC</t>
  </si>
  <si>
    <t>Australian Certified Organic - Biozertifizierung</t>
  </si>
  <si>
    <t>Bais Din of CROWN HEIGHTS Vaad HaKashrus Koscher Zertifizi.</t>
  </si>
  <si>
    <t>CROC</t>
  </si>
  <si>
    <t>BASIS-VOLLKORN-Stempel des Vollkornrates (mind.: 8 g)</t>
  </si>
  <si>
    <t>WGBS</t>
  </si>
  <si>
    <t>BC SPCA - Zertifizierung artgerechte Tierhaltungsstandards</t>
  </si>
  <si>
    <t>SPCE</t>
  </si>
  <si>
    <t>Bearbeitet in Kanada</t>
  </si>
  <si>
    <t>CAPC</t>
  </si>
  <si>
    <t>Bedre Dyrevelfaerd 1Heart - Däni. Tierschutzlabel (Stufe 1)</t>
  </si>
  <si>
    <t>BDYA</t>
  </si>
  <si>
    <t>Bedre Dyrevelfaerd 2Heart - Däni. Tierschutzlabel (Stufe 2)</t>
  </si>
  <si>
    <t>BDYB</t>
  </si>
  <si>
    <t>Bedre Dyrevelfaerd 3Heart - Däni. Tierschutzlabel (Stufe 3)</t>
  </si>
  <si>
    <t>BDYC</t>
  </si>
  <si>
    <t>Belgian label</t>
  </si>
  <si>
    <t>BGAR</t>
  </si>
  <si>
    <t>BETTER BUSINESS BUREAU - Business-Standards, USA und Kanada</t>
  </si>
  <si>
    <t>BBBA</t>
  </si>
  <si>
    <t>Better Cotton Initiative - Standards der Baumwollerzeugnung</t>
  </si>
  <si>
    <t>BCOI</t>
  </si>
  <si>
    <t>BEWUSST TIROL - Lebensmittelqualität aus Tirol</t>
  </si>
  <si>
    <t>BETI</t>
  </si>
  <si>
    <t>Bio Czech Label - BIO Kennzeichen der tschechischen Republik</t>
  </si>
  <si>
    <t>BCZL</t>
  </si>
  <si>
    <t>bio natur plus -von bio.inspecta zertifizierte Produkte</t>
  </si>
  <si>
    <t>CH39</t>
  </si>
  <si>
    <t>Bio Organic - Label von Lidl Schweiz</t>
  </si>
  <si>
    <t>CH43</t>
  </si>
  <si>
    <t>Bio-Bayern mit Herkunftszertifikat: ökolog.erzeugte Lebensm.</t>
  </si>
  <si>
    <t>BBW</t>
  </si>
  <si>
    <t>Bio-Bayern ohne Herkunftszertifikat:ökolog.erzeugte Lebensm.</t>
  </si>
  <si>
    <t>BBO</t>
  </si>
  <si>
    <t>Biodegradable - Biologisch abbaubares Produkt</t>
  </si>
  <si>
    <t>BIGA</t>
  </si>
  <si>
    <t>Biodegradable Ingredients  - Testrichtlinien der OECD</t>
  </si>
  <si>
    <t>OEBI</t>
  </si>
  <si>
    <t>Biodegradable Products Institute - biolog. Materialabbau</t>
  </si>
  <si>
    <t>BIODYNAMISCHE Zertifizierung - DEMETER USA</t>
  </si>
  <si>
    <t>BDCF</t>
  </si>
  <si>
    <t>Bio-Gourmet-Knospe - ökologisch produziert in der Schweiz</t>
  </si>
  <si>
    <t>BGBU</t>
  </si>
  <si>
    <t>Bio-Knospe - ökologisch aus tlw.importierten Rohmateralien</t>
  </si>
  <si>
    <t>BBUD</t>
  </si>
  <si>
    <t>Bio-Knospe in Umstellung - Vollständig ökologisch produziert</t>
  </si>
  <si>
    <t>BBUT</t>
  </si>
  <si>
    <t>Bio-Knospe-Schweiz in Umstellung -ökologisch produziert</t>
  </si>
  <si>
    <t>BSBT</t>
  </si>
  <si>
    <t>Biokreis - Label vergeben von Biokreis e.V.</t>
  </si>
  <si>
    <t>KREI</t>
  </si>
  <si>
    <t>Bio-LABEL Baden-Würt.: regional ökologisch erzeugte Lebensm.</t>
  </si>
  <si>
    <t>BWB</t>
  </si>
  <si>
    <t>Bio-LABEL Hessen: ökolog. erzeugte Lebensm. aus der Region</t>
  </si>
  <si>
    <t>BLH</t>
  </si>
  <si>
    <t>Bio-Landwirtsch. u. fairer Handel in Entwicklungsländern</t>
  </si>
  <si>
    <t>Bio-Lebensmittel min. 85% Bioprodukt aus Quebec</t>
  </si>
  <si>
    <t>Biolog. Zertifizierungsorg. - Quality Certification Services</t>
  </si>
  <si>
    <t>QCSC</t>
  </si>
  <si>
    <t>Biologische Zertifizierungsorganisation - EcoCert</t>
  </si>
  <si>
    <t>ECOR</t>
  </si>
  <si>
    <t>Biopark - Label vergeben von Biopark  e. V.</t>
  </si>
  <si>
    <t>PARK</t>
  </si>
  <si>
    <t>Bio-Weide-Beef - Migros-Label für Bio-Rindfleisch</t>
  </si>
  <si>
    <t>CH6</t>
  </si>
  <si>
    <t>Bk Check VAAD HAKASHRUS OF BUFFALO - Koscher Zertifizierung</t>
  </si>
  <si>
    <t>BKCV</t>
  </si>
  <si>
    <t>Bleu Blanc Coeur: Landwirtsch. mit nachh. sozialem Ansatz</t>
  </si>
  <si>
    <t>BLEU</t>
  </si>
  <si>
    <t>BLUE RIBBON Koscher Zertifizierung</t>
  </si>
  <si>
    <t>BRKS</t>
  </si>
  <si>
    <t>Bluesign qualitätsgeprüft, z.B. Schuheinlagen und Stoffe</t>
  </si>
  <si>
    <t>BLSI</t>
  </si>
  <si>
    <t>Blumen aus Frankreich</t>
  </si>
  <si>
    <t>FLEU</t>
  </si>
  <si>
    <t>Bodegas de Argentina Sustainability Protocol</t>
  </si>
  <si>
    <t>ARGW</t>
  </si>
  <si>
    <t>BRITISH RETAIL CONSORTIUM (BRC) Zertifizierung</t>
  </si>
  <si>
    <t>BRCC</t>
  </si>
  <si>
    <t>BULLFROG Strom - Grüne Energie in Kanada</t>
  </si>
  <si>
    <t>BUFR</t>
  </si>
  <si>
    <t>CanadaGAP Programm Zertifizierungskennzeichen f. Konformität</t>
  </si>
  <si>
    <t>CAGA</t>
  </si>
  <si>
    <t>Canadian Certified Compostable - Zert. kompostierbarer Art.</t>
  </si>
  <si>
    <t>CARBON FOOTPRINT Standard des British Standard Institute</t>
  </si>
  <si>
    <t>CFPS</t>
  </si>
  <si>
    <t>Carbon Neutral - Zertifi. für kohlenstoffneutrale Produktion</t>
  </si>
  <si>
    <t>CNNE</t>
  </si>
  <si>
    <t>CARBON NEUTRAL zertifiziert - National Carbon Offset Std.</t>
  </si>
  <si>
    <t>CNNC</t>
  </si>
  <si>
    <t>Caring Consumer PETA - Ohne Tierversuche</t>
  </si>
  <si>
    <t>CCPE</t>
  </si>
  <si>
    <t>CCF RABBIT Zertifizierung - Logo Produkte ohne Tierversuche</t>
  </si>
  <si>
    <t>CCFR</t>
  </si>
  <si>
    <t>CELIAC SPRUE ASSOCIATION -  glutenfreie Lebensmittel</t>
  </si>
  <si>
    <t>CESA</t>
  </si>
  <si>
    <t>CENTRAL RABBINICAL CONGRESS Koscher Zertifizierung (US, KA)</t>
  </si>
  <si>
    <t>CRCK</t>
  </si>
  <si>
    <t>Certified B CORPORATION  -Nachhaltigkeit, Umweltschutzstand.</t>
  </si>
  <si>
    <t>CEBC</t>
  </si>
  <si>
    <t>Certified California Sustainable Vineyard and Winery (CCSW)</t>
  </si>
  <si>
    <t>CCSW</t>
  </si>
  <si>
    <t>CERTIFIED CARBON FREE - kohlenstoffneut. Prod. (Carbonfund)</t>
  </si>
  <si>
    <t>CCAF</t>
  </si>
  <si>
    <t>Certified Humane - Tierschutzstd. Humane Farm Animal Care</t>
  </si>
  <si>
    <t>CEHU</t>
  </si>
  <si>
    <t>CERTIFIED HUMANE Organisation - Humane Farmtierhalt. (HFAC)</t>
  </si>
  <si>
    <t>CHUO</t>
  </si>
  <si>
    <t>CERTIFIED NATURALLY GROWN - Zertifi. natürliche Aufzucht</t>
  </si>
  <si>
    <t>CNAG</t>
  </si>
  <si>
    <t>CERTIFIED ORGANIC BY ORGANIC CERTIFIERS - biolog. Angebaut</t>
  </si>
  <si>
    <t>COOC</t>
  </si>
  <si>
    <t>CERTIFIED PALEO - Zertifiziert Paleo Diät (Paleo Foundation)</t>
  </si>
  <si>
    <t>CEPA</t>
  </si>
  <si>
    <t>CERTIFIED PALEO FRIENDLY - Paleo-freundl. (Paleo Foundation)</t>
  </si>
  <si>
    <t>CEPF</t>
  </si>
  <si>
    <t>Certified Sustainable Wine of Chile -Weinerzeugnung in Chile</t>
  </si>
  <si>
    <t>CSWC</t>
  </si>
  <si>
    <t>CERTIFIED WBENC - Geschäft 51 Prozent in Besitz von Frauen</t>
  </si>
  <si>
    <t>CEWB</t>
  </si>
  <si>
    <t>CERTIFIED WILDLIFE FRIENDLY von WFEN</t>
  </si>
  <si>
    <t>CEWF</t>
  </si>
  <si>
    <t>Chasseurs de France: Label des Jagdverbandes Frankreichs FNC</t>
  </si>
  <si>
    <t>CHAS</t>
  </si>
  <si>
    <t>CHICAGO RABBINICAL COUNCIL - Koscher Zertifizierung</t>
  </si>
  <si>
    <t>CCRC</t>
  </si>
  <si>
    <t>Claro Fair Trade - fairer Handel, ökologisch u. sozial Prod.</t>
  </si>
  <si>
    <t>CLFT</t>
  </si>
  <si>
    <t>CLIMATE NEUTRAL - Klimaneutrale Produktion (NL u. SA)</t>
  </si>
  <si>
    <t>CLNE</t>
  </si>
  <si>
    <t>CO2 NEUTRAL - Logo von CO2logic</t>
  </si>
  <si>
    <t>CONC</t>
  </si>
  <si>
    <t>Cocoa Life - Besseres Leben für Kakaobauern,-gemeinschaften</t>
  </si>
  <si>
    <t>COLI</t>
  </si>
  <si>
    <t>Codierungssystem für Kunstharze</t>
  </si>
  <si>
    <t>Conformité Européenne - EU Conformance - EU Normkonformität</t>
  </si>
  <si>
    <t>CFEU</t>
  </si>
  <si>
    <t>Coop Miini Region -Gütesiege Produkte regionaler Herstellung</t>
  </si>
  <si>
    <t>CH33</t>
  </si>
  <si>
    <t>Coop Naturafarm - Fleisch,  Eier aus tierfreundl Haltung</t>
  </si>
  <si>
    <t>CH7</t>
  </si>
  <si>
    <t>Coop Naturaline-fair umweltfr produzierte Biobaumwoll-Mode</t>
  </si>
  <si>
    <t>CH30</t>
  </si>
  <si>
    <t>Coop Naturaplan -Produkte mit höchsten Bio-Standards</t>
  </si>
  <si>
    <t>CH8</t>
  </si>
  <si>
    <t>Coop Oecoplan-grüne Alternative für Produkte div Bereiche</t>
  </si>
  <si>
    <t>CH31</t>
  </si>
  <si>
    <t>Coop pro Montagna - Authentische Produkte aus CH Berggebiet</t>
  </si>
  <si>
    <t>CH9</t>
  </si>
  <si>
    <t>Coop WWF Oecoplan -Produkte mit ökol Mehrwert div Bereiche</t>
  </si>
  <si>
    <t>CH32</t>
  </si>
  <si>
    <t>Corrugated Recycles - Logo d. britischen Wellpappenindustrie</t>
  </si>
  <si>
    <t>COUNCIL OF ORTHODOX RABBIS - Zertifizierung Großraum Detroit</t>
  </si>
  <si>
    <t>CORD</t>
  </si>
  <si>
    <t>CRADLE TO CRADLE zertifiziertes Produkt</t>
  </si>
  <si>
    <t>CRTC</t>
  </si>
  <si>
    <t>CSA/NCA - GLUTENFREI</t>
  </si>
  <si>
    <t>CNCF</t>
  </si>
  <si>
    <t>Culinarium - regionale Produkte aus der Ostschweiz</t>
  </si>
  <si>
    <t>CULI</t>
  </si>
  <si>
    <t>Czech Food - Nahrungsmittel aus tschechischen Zutaten</t>
  </si>
  <si>
    <t>CZFO</t>
  </si>
  <si>
    <t>DALLAS KOSCHER Zertifizierung</t>
  </si>
  <si>
    <t>DAKO</t>
  </si>
  <si>
    <t>Dansk Indeklima Maerket  - Kennz. für begrenzte Emission</t>
  </si>
  <si>
    <t>Dansk IP Kvalitet - D.I.P. (Danish Integrated Production)</t>
  </si>
  <si>
    <t>DIPK</t>
  </si>
  <si>
    <t>Dansk Maelk - Dänische Milch (Danish Dairy Board)</t>
  </si>
  <si>
    <t>DAMA</t>
  </si>
  <si>
    <t>Delinat - Ökologischer Weinbau und Sozialstandards</t>
  </si>
  <si>
    <t>DELI</t>
  </si>
  <si>
    <t>Dermatology Review Panel -  Hautpflegeprodukte</t>
  </si>
  <si>
    <t>DRPP</t>
  </si>
  <si>
    <t>Design aus Finnland</t>
  </si>
  <si>
    <t>DEFF</t>
  </si>
  <si>
    <t>Design for the Environment (DfE) - EPA- Geprüft</t>
  </si>
  <si>
    <t>DFTE</t>
  </si>
  <si>
    <t>Destilliert in Kanada (z.B. Wasser in Flaschen)</t>
  </si>
  <si>
    <t>CADI</t>
  </si>
  <si>
    <t>DIAMOND K - Massachusetts Zertifizierung</t>
  </si>
  <si>
    <t>DIAK</t>
  </si>
  <si>
    <t>Donau Soya-Standard -frei von Gentechnik, geprüfter Ursprung</t>
  </si>
  <si>
    <t>DSS</t>
  </si>
  <si>
    <t>EARTHKOSHER KOSHER Zertifizierung</t>
  </si>
  <si>
    <t>EAKO</t>
  </si>
  <si>
    <t>ECARF-Schwellenwerte, Ausschlusskriterien allerg. Reaktion</t>
  </si>
  <si>
    <t>ECAS</t>
  </si>
  <si>
    <t>Eco Label Czech von CENIA - Agentur für Umweltinformation</t>
  </si>
  <si>
    <t>ECLC</t>
  </si>
  <si>
    <t>Ecoland: region.Herstellung,nachhaltige LWS,soziale Verantw.</t>
  </si>
  <si>
    <t>OLAN</t>
  </si>
  <si>
    <t>ECOLOGO Zertifizierung</t>
  </si>
  <si>
    <t>ECCE</t>
  </si>
  <si>
    <t>Eier aus Frankreich</t>
  </si>
  <si>
    <t>OEUF</t>
  </si>
  <si>
    <t>Empf. für verantwortungsvolle Bewirtsch. d. Fischressourcen</t>
  </si>
  <si>
    <t>Empfohlen von der Tierschutzorganisation</t>
  </si>
  <si>
    <t>DYBE</t>
  </si>
  <si>
    <t>En gros nach Kanada eingeführt und dort abgepackt</t>
  </si>
  <si>
    <t>CABU</t>
  </si>
  <si>
    <t>Entspricht ökolog. Richtlinien der Organic Food Federation</t>
  </si>
  <si>
    <t>OFFO</t>
  </si>
  <si>
    <t>Entwine Australia - Austral. Logo Weinberge u Weinhersteller</t>
  </si>
  <si>
    <t>WAUT</t>
  </si>
  <si>
    <t>EQUAL EXCHANGE Fairer Handel</t>
  </si>
  <si>
    <t>EQEC</t>
  </si>
  <si>
    <t>Equalitas Sustainable Wine (IT)-Zertifizier. Wein in Italien</t>
  </si>
  <si>
    <t>WSWI</t>
  </si>
  <si>
    <t>ETHICAL TEA Partnership - Zertifi. Nachh. prod. Teeprodukte</t>
  </si>
  <si>
    <t>ETPZ</t>
  </si>
  <si>
    <t>Europäische Vegetariervereinigung</t>
  </si>
  <si>
    <t>EUVU</t>
  </si>
  <si>
    <t>Europe Soya Standard -Soja aus Europa, gentechnikfrei</t>
  </si>
  <si>
    <t>SOYA</t>
  </si>
  <si>
    <t>Fair Flowers Fair Plants (FFP) Label und Zertifizierung</t>
  </si>
  <si>
    <t>FFFP</t>
  </si>
  <si>
    <t>FAIR FOOD PROGRAM Label - Koalition der Arbeiter, Immokalee</t>
  </si>
  <si>
    <t>FFPL</t>
  </si>
  <si>
    <t>Fair Green - Zertifizierung für nachhaltigen Weinbau (DE)</t>
  </si>
  <si>
    <t>FNG</t>
  </si>
  <si>
    <t>FAIR TRADE USA INGREDIENTS - mind. 20 % Fair Trade Inhalt</t>
  </si>
  <si>
    <t>FTUI</t>
  </si>
  <si>
    <t>FAIR TSA (Fair Trade Sustainability Alliance) - Fairer Hand.</t>
  </si>
  <si>
    <t>FTSA</t>
  </si>
  <si>
    <t>Federal Communications Commission (U.S.) - Regu. Kommunik.</t>
  </si>
  <si>
    <t>FCCU</t>
  </si>
  <si>
    <t>Fidelio - Siegel für Fleisch aus ökologischer Erzeugung</t>
  </si>
  <si>
    <t>FIDE</t>
  </si>
  <si>
    <t>Finnisches Zertifizierungsystem für Schweinefleisch</t>
  </si>
  <si>
    <t>LAAT</t>
  </si>
  <si>
    <t>FISH WISE Zertifizierung - Nachhaltige Meeresfrüchte</t>
  </si>
  <si>
    <t>FWCE</t>
  </si>
  <si>
    <t>Flandria (Flandern) -Belgisches Qualitätslabel Obst, Gemüse</t>
  </si>
  <si>
    <t>FLAN</t>
  </si>
  <si>
    <t>Fleisch aus Frankreich</t>
  </si>
  <si>
    <t>IAND</t>
  </si>
  <si>
    <t>FOOD ALLIANCE Zertifizierung - Logo</t>
  </si>
  <si>
    <t>FACE</t>
  </si>
  <si>
    <t>FOOD JUSTICE Zertifizierung -Gerechtigkeit der Nahrungskette</t>
  </si>
  <si>
    <t>FJCE</t>
  </si>
  <si>
    <t>FOOD SAFETY System Certification 22000-Lebensmittelsicherh.</t>
  </si>
  <si>
    <t>FSSC</t>
  </si>
  <si>
    <t>For Life (Soziale Verantwortung)</t>
  </si>
  <si>
    <t>FORL</t>
  </si>
  <si>
    <t>Forest Products - Produktlinie aus einem zertifziertem Wald</t>
  </si>
  <si>
    <t>Fran Sverige - Schwedisches Produkt</t>
  </si>
  <si>
    <t>FRSV</t>
  </si>
  <si>
    <t>Französische Geflügelprodukte</t>
  </si>
  <si>
    <t>VOLA</t>
  </si>
  <si>
    <t>Französische Lammfleischprodukte</t>
  </si>
  <si>
    <t>AGNE</t>
  </si>
  <si>
    <t>Französische Pferdefleischprodukte</t>
  </si>
  <si>
    <t>CHEV</t>
  </si>
  <si>
    <t>Französische Produkte vom Kalb</t>
  </si>
  <si>
    <t>VEAU</t>
  </si>
  <si>
    <t>Französische Rindfleischprodukte</t>
  </si>
  <si>
    <t>BOVI</t>
  </si>
  <si>
    <t>Französische Schaffleischprodukte</t>
  </si>
  <si>
    <t>OVNE</t>
  </si>
  <si>
    <t>Französische Ziegenfleischprodukte</t>
  </si>
  <si>
    <t>HVRE</t>
  </si>
  <si>
    <t>Französisches Fleisch vom Zicklein</t>
  </si>
  <si>
    <t>REAU</t>
  </si>
  <si>
    <t>Freshcare - Australische Zertifizierung Weinbau/Weinkellerei</t>
  </si>
  <si>
    <t>FRCA</t>
  </si>
  <si>
    <t>GCP - Logo der Global Coffee Platform</t>
  </si>
  <si>
    <t>GCP</t>
  </si>
  <si>
    <t>Gebana - fairer und sozial verträglicher Produktion</t>
  </si>
  <si>
    <t>GEBA</t>
  </si>
  <si>
    <t>Gefahrenanalyse zur Lebensmittelsicherheit</t>
  </si>
  <si>
    <t>Geflügelfleisch, Eier Qualitätsstufe Kanada A - (CFIA)</t>
  </si>
  <si>
    <t>CGRA</t>
  </si>
  <si>
    <t>Geflügelfleisch, Eier Qualitätsstufe Kanada C - (CFIA)</t>
  </si>
  <si>
    <t>CGRC</t>
  </si>
  <si>
    <t>Geflügelfleisch, Eier Qualitätsstufe Kanada Utility - (CFIA)</t>
  </si>
  <si>
    <t>CUPE</t>
  </si>
  <si>
    <t>Geprüft und zertifiziert nach Water Quality Association</t>
  </si>
  <si>
    <t>Geröstet und verschnitten in Kanada (Kaffee)</t>
  </si>
  <si>
    <t>CARB</t>
  </si>
  <si>
    <t>GIG - GLUTEN-FREE Foodservices (Glutenfreie Lebensmittel)</t>
  </si>
  <si>
    <t>GGFF</t>
  </si>
  <si>
    <t>Global Care - innovative Beleuchtungslösungen</t>
  </si>
  <si>
    <t>Global Organic Alliance (Ohio, USA.) - biologisch-ökologisch</t>
  </si>
  <si>
    <t>GOOR</t>
  </si>
  <si>
    <t>GLOBAL ORGANIC LATEX Standard</t>
  </si>
  <si>
    <t>GOLS</t>
  </si>
  <si>
    <t>Gluten-frei  -  National Foundation for Celiac Awareness</t>
  </si>
  <si>
    <t>NGLU</t>
  </si>
  <si>
    <t>GLYCAEMIC INDEX Foundation Stempel</t>
  </si>
  <si>
    <t>GLIF</t>
  </si>
  <si>
    <t>GLYCAEMIC RESEARCH Institut</t>
  </si>
  <si>
    <t>GLRI</t>
  </si>
  <si>
    <t>GMO GUARD von Zertifizierern für natürliche Nahrungsmittel</t>
  </si>
  <si>
    <t>GGNF</t>
  </si>
  <si>
    <t>GoodWeave - Stopp für Kinderarbeit in der Teppichindutrie</t>
  </si>
  <si>
    <t>GOWE</t>
  </si>
  <si>
    <t>GRASP - GLOBAL G.A.P. Zertifizierung in landwirts. Betrieben</t>
  </si>
  <si>
    <t>GRAP</t>
  </si>
  <si>
    <t>GREEN AMERICA CERTIFIED BUSINESS -  Gold, Silber, Bronze</t>
  </si>
  <si>
    <t>GACB</t>
  </si>
  <si>
    <t>GREEN E ENERGY - Erneuerbare Energie in Nord-Amerika</t>
  </si>
  <si>
    <t>GREO</t>
  </si>
  <si>
    <t>GREEN E ENERGY Zertifizierung - Erneuerb. Energie N.-Amerika</t>
  </si>
  <si>
    <t>GEEC</t>
  </si>
  <si>
    <t>GREEN RESTAURANT ASSOCIATION ENDORSED (grünes Restaurant)</t>
  </si>
  <si>
    <t>GREEN SHIELD Zertifizierung - Minimierung der Pestiziden</t>
  </si>
  <si>
    <t>GRSH</t>
  </si>
  <si>
    <t>GreenChoice 100 - umweltzertifizierte Pappe und Kartonagen</t>
  </si>
  <si>
    <t>Grüner Knopf</t>
  </si>
  <si>
    <t>GRK</t>
  </si>
  <si>
    <t>GS-Prüfzeichen</t>
  </si>
  <si>
    <t>Halal Certification Services - Schweizer Zertifizierungsorg.</t>
  </si>
  <si>
    <t>HCS</t>
  </si>
  <si>
    <t>Halal Certification Services, CH -Zertifiz-org (nur Schweiz)</t>
  </si>
  <si>
    <t>HACH</t>
  </si>
  <si>
    <t>Halal Islamic Food and Nutrition Council Kanada</t>
  </si>
  <si>
    <t>Halal Islamic Society of North America - Lebensmittelzert.</t>
  </si>
  <si>
    <t>Haute Valeur Environnementale - Nat. Komm. f. Umweltzert.</t>
  </si>
  <si>
    <t>VALE</t>
  </si>
  <si>
    <t>Heidi -Produkte aus sorgf verarbeit Rohstoffen aus CH Bergen</t>
  </si>
  <si>
    <t>CH12</t>
  </si>
  <si>
    <t>Hergestellt aus 100% kanadischem Hafer</t>
  </si>
  <si>
    <t>CAOA</t>
  </si>
  <si>
    <t>Hergestellt aus kanadischen Senfsamen</t>
  </si>
  <si>
    <t>CAMS</t>
  </si>
  <si>
    <t>Hergestellt in Kanada - letzte Fertigungsschritt in Kanada</t>
  </si>
  <si>
    <t>CAMA</t>
  </si>
  <si>
    <t>Hergestellt in Kanada aus heimischen u. importierten Zutaten</t>
  </si>
  <si>
    <t>CBDI</t>
  </si>
  <si>
    <t>Hergestellt in Kanada aus importierten Zutaten</t>
  </si>
  <si>
    <t>CAIM</t>
  </si>
  <si>
    <t>Hergestellt in Kanada aus kanadischen Zutaten</t>
  </si>
  <si>
    <t>CAIN</t>
  </si>
  <si>
    <t>Hergestellt mit kanadischem Rindfleisch</t>
  </si>
  <si>
    <t>CABE</t>
  </si>
  <si>
    <t>Hergestellt mit Schweinefleisch aus Ontario</t>
  </si>
  <si>
    <t>ONPO</t>
  </si>
  <si>
    <t>Hochstamm Suisse - nur Obst von Hochstammbäumen</t>
  </si>
  <si>
    <t>HSSU</t>
  </si>
  <si>
    <t>HUMANE HEARTLAND Logo</t>
  </si>
  <si>
    <t>HUHE</t>
  </si>
  <si>
    <t>IFANCA Halal</t>
  </si>
  <si>
    <t>ICHA</t>
  </si>
  <si>
    <t>In Kanada in Dosen verpackt (z.B. grüne Bohnen)</t>
  </si>
  <si>
    <t>CACD</t>
  </si>
  <si>
    <t>Indication Géographique Protégée - Geschütze Herkunftsbez.</t>
  </si>
  <si>
    <t>IGPC</t>
  </si>
  <si>
    <t>Integrity and Sustainability Certified-Weinzertif. Südafrika</t>
  </si>
  <si>
    <t>IASC</t>
  </si>
  <si>
    <t>Internationale Geschmack- und Qualitätsauszeichnung</t>
  </si>
  <si>
    <t>Intertek Electrical Testing Laboratories -elektrische Prod.</t>
  </si>
  <si>
    <t>IETL</t>
  </si>
  <si>
    <t>INTERTEK Zertifikat</t>
  </si>
  <si>
    <t>INCE</t>
  </si>
  <si>
    <t>IP Suisse - umweltfreundlicher und tiergerechter Erzeugung</t>
  </si>
  <si>
    <t>IPSU</t>
  </si>
  <si>
    <t>ISO Qualität</t>
  </si>
  <si>
    <t>ISOQ</t>
  </si>
  <si>
    <t>IVO Seal - International Verified Omega-3, z.B. Fischöl</t>
  </si>
  <si>
    <t>IVOO</t>
  </si>
  <si>
    <t>JAY KOSHER PAREVE - Koscher-Zertifizierung</t>
  </si>
  <si>
    <t>JAKP</t>
  </si>
  <si>
    <t>KAGfreiland - Qualitätsprodukte und Bedürfnissen der Tiere</t>
  </si>
  <si>
    <t>KAGF</t>
  </si>
  <si>
    <t>Kanadische Lebensmittelinspektion (CFIA) -  Fisch</t>
  </si>
  <si>
    <t>CFIS</t>
  </si>
  <si>
    <t>Kanadische Lebensmittelinspektion (CFIA) -  z.B. Fleisch</t>
  </si>
  <si>
    <t>CFIA</t>
  </si>
  <si>
    <t>Kanadisches Logo für ein biologisch angebautes Produkt</t>
  </si>
  <si>
    <t>CFIO</t>
  </si>
  <si>
    <t>Kanadisches Öko-Kennzeichen (Environmental Choice)</t>
  </si>
  <si>
    <t>CELC</t>
  </si>
  <si>
    <t>Kanadisches Produkt</t>
  </si>
  <si>
    <t>CAPD</t>
  </si>
  <si>
    <t>Kaninchenfleisch aus Frankreich</t>
  </si>
  <si>
    <t>LDFR</t>
  </si>
  <si>
    <t>Kartoffel aus Frankreich</t>
  </si>
  <si>
    <t>TERR</t>
  </si>
  <si>
    <t>KASHRUTH COUNCIL - KOSCHER-Zertifizierung, Kanada</t>
  </si>
  <si>
    <t>CORK</t>
  </si>
  <si>
    <t>KEHILLA KOSHER California-K Zertifizierung</t>
  </si>
  <si>
    <t>KKCK</t>
  </si>
  <si>
    <t>KEHILLA KOSHER Heart-K Zertifizierung</t>
  </si>
  <si>
    <t>KKHK</t>
  </si>
  <si>
    <t>Klasa - tschechisches Qualitätskennzeichen</t>
  </si>
  <si>
    <t>KLAS</t>
  </si>
  <si>
    <t>KOF K Koscher-Zertifizierung</t>
  </si>
  <si>
    <t>KOKK</t>
  </si>
  <si>
    <t>Koscher Großrabbinat Quebec Parve - Zertifizierung</t>
  </si>
  <si>
    <t>Koscher OK Milchprodukte - Zertifizierung</t>
  </si>
  <si>
    <t>Koscher Star-K-Parve und Pessachfest</t>
  </si>
  <si>
    <t>Koscherzertifzierung durch Oregon Kosher</t>
  </si>
  <si>
    <t>Koscherzertifzierung durch Ottawa Vaad HaKashrut - Kanada</t>
  </si>
  <si>
    <t>Kosher - Chicago Rabbinical Council  Zert. von Pareve-Prod.</t>
  </si>
  <si>
    <t>Kosher - Chicago Rabbinical Council Zert. v. Milchprodukten</t>
  </si>
  <si>
    <t>KOSHER AUSTRALIA-Zertifizierung</t>
  </si>
  <si>
    <t>KOAU</t>
  </si>
  <si>
    <t>KOSHER Certification Service-Zertifizierung</t>
  </si>
  <si>
    <t>KCES</t>
  </si>
  <si>
    <t>Kosher Check - kanadische Zertifizierungsorganisation</t>
  </si>
  <si>
    <t>Kosher COR - Koscherzertifizierung Milchprodukte Ausrüstung</t>
  </si>
  <si>
    <t>Kosher COR - Milchprodukte - Koscherzertifizierung</t>
  </si>
  <si>
    <t>Kosher COR Fisch - Koscherzertifizierung</t>
  </si>
  <si>
    <t>KOSHER Inspection Service India-Zertifizierung</t>
  </si>
  <si>
    <t>KISI</t>
  </si>
  <si>
    <t>Kosher Koscherzertifizierung Griechenland</t>
  </si>
  <si>
    <t>Kosher Koscherzertifizierung Madrid Spanien</t>
  </si>
  <si>
    <t>KOSHER KW Young Israel Of West Hempstead-Zertifizierung</t>
  </si>
  <si>
    <t>KKWY</t>
  </si>
  <si>
    <t>Kosher Oregon Kosher- certification in the Pacific Northwest</t>
  </si>
  <si>
    <t>OFGO</t>
  </si>
  <si>
    <t>KOSHER Peru-Zertifizierung</t>
  </si>
  <si>
    <t>KOPE</t>
  </si>
  <si>
    <t>KOSHER SUPERVISORS of WISCONSIN-Zertifizierung</t>
  </si>
  <si>
    <t>KSWC</t>
  </si>
  <si>
    <t>Kott Fran Sverige - 100 % schwedisches Fleisch</t>
  </si>
  <si>
    <t>KOFS</t>
  </si>
  <si>
    <t>KSA D-KOSHER-Zertifi. - Milchprodukte, v. Kosher Supervision</t>
  </si>
  <si>
    <t>KSKD</t>
  </si>
  <si>
    <t>KSA-KOSHER-Zertifizierung, von Kosher Supervision</t>
  </si>
  <si>
    <t>KSKO</t>
  </si>
  <si>
    <t>Label von Migros für Produkte und Inhaltsstoffe aus der Regi</t>
  </si>
  <si>
    <t>CH5</t>
  </si>
  <si>
    <t>Lacon - Privatinstitut für Quali erzeugter Lebensmittel</t>
  </si>
  <si>
    <t>Lodi Rules Certified Green - CA Zertifizierung Weintrauben</t>
  </si>
  <si>
    <t>LRC</t>
  </si>
  <si>
    <t>Logo - von Eltern getestet u. für gut befunden</t>
  </si>
  <si>
    <t>London Beth Din KOSHER-Zertifizierung</t>
  </si>
  <si>
    <t>LBDK</t>
  </si>
  <si>
    <t>Made Green in Italy -Itali. Lebenszyklus-Analyse (ISO14001)</t>
  </si>
  <si>
    <t>MGI</t>
  </si>
  <si>
    <t>MCIA Organic (biologisch)</t>
  </si>
  <si>
    <t>MCIA</t>
  </si>
  <si>
    <t>Medizinprodukt nach Hypertension Canada</t>
  </si>
  <si>
    <t>Migros Bio -Label für ökologische nachhaltige Landwirtschaft</t>
  </si>
  <si>
    <t>CH17</t>
  </si>
  <si>
    <t>Milchprodukte - Unter Kontrolle der kanadischen Regierung</t>
  </si>
  <si>
    <t>CDAI</t>
  </si>
  <si>
    <t>Min. 85% Bioprodukt aus Quebec, verarbeitet in Quebec</t>
  </si>
  <si>
    <t>Mit kanadischem Rind hergestellt</t>
  </si>
  <si>
    <t>Mit Stolz hergestelltes kanadisches Produkt</t>
  </si>
  <si>
    <t>CANP</t>
  </si>
  <si>
    <t>MJOLK FRAN SVERIGE - Milch aus Schweden</t>
  </si>
  <si>
    <t>MJFS</t>
  </si>
  <si>
    <t>Mom’s Choice -  Familiengerechte Medien, Produkte &amp; Dienstl.</t>
  </si>
  <si>
    <t>MONTREAL VAAD HAIR (Mk) PAREVE Zertifizierung</t>
  </si>
  <si>
    <t>MVHP</t>
  </si>
  <si>
    <t>Mortadella Bologna - Qualitätskontrolle italieni. Mortadella</t>
  </si>
  <si>
    <t>MOBO</t>
  </si>
  <si>
    <t>Nachhaltiges Palmöl - RSPO Credits</t>
  </si>
  <si>
    <t>POIL</t>
  </si>
  <si>
    <t>Nachhaltiges Palmöl - RSPO gemischt</t>
  </si>
  <si>
    <t>GOIL</t>
  </si>
  <si>
    <t>NAOOA Certified Quality - Nord Amerikanisches Olivenöl</t>
  </si>
  <si>
    <t>NCEQ</t>
  </si>
  <si>
    <t>National Safety Mark - Nationales Sicherheitskennzeichen</t>
  </si>
  <si>
    <t>NSMK</t>
  </si>
  <si>
    <t>Natura - Beef - Rindfleisch von 10 Monate alten Kälbern</t>
  </si>
  <si>
    <t>NABE</t>
  </si>
  <si>
    <t>Natura - Veal - Kalbfleisch aus Mutterkuh-Tierhaltung</t>
  </si>
  <si>
    <t>NAVE</t>
  </si>
  <si>
    <t>Natural Food Certifier Koscher-Parve-Zert. von Bioprod.</t>
  </si>
  <si>
    <t>Nature Care Product - EU Verord. ökolog./biolog. Produktion</t>
  </si>
  <si>
    <t>NACP</t>
  </si>
  <si>
    <t>NATURE ET PROGRES, Frankreich und Belgien</t>
  </si>
  <si>
    <t>NEPR</t>
  </si>
  <si>
    <t>Naturland-Wildfisch - Standard für nachhaltige Fischerei</t>
  </si>
  <si>
    <t>Natürlich gewachsen - Zertifi. Landwirt. und Bienenhalt.</t>
  </si>
  <si>
    <t>CNGC</t>
  </si>
  <si>
    <t>NEA Akzeptiert - National Eczema Association (NEA)</t>
  </si>
  <si>
    <t>NEAA</t>
  </si>
  <si>
    <t>NMX - Mexikanischer Standard</t>
  </si>
  <si>
    <t>NOM - Offizieller mexikanischer Standard</t>
  </si>
  <si>
    <t>NON-GMO Zertifizierung von Earthkosher</t>
  </si>
  <si>
    <t>NOGM</t>
  </si>
  <si>
    <t>NSF Certified for SPORT (Zertifizierung für Sport)</t>
  </si>
  <si>
    <t>NCFS</t>
  </si>
  <si>
    <t>NSF GLUTENFREI</t>
  </si>
  <si>
    <t>NSFG</t>
  </si>
  <si>
    <t>NSF NON-GMO True North Standard</t>
  </si>
  <si>
    <t>NNGT</t>
  </si>
  <si>
    <t>NSF SUSTAINABILITY - Nachhaltigkeitszertifizierung</t>
  </si>
  <si>
    <t>NSFS</t>
  </si>
  <si>
    <t>Obst und Gemüse aus Frankreich</t>
  </si>
  <si>
    <t>DEFR</t>
  </si>
  <si>
    <t>OEKO TEX-Label (für Textilien ohne Gesundheitsrisiko)</t>
  </si>
  <si>
    <t>Oeko-Control (Verband für ökologische Möbel)</t>
  </si>
  <si>
    <t>OEKO-KREISLAUF Moorbad Harbach</t>
  </si>
  <si>
    <t>OEKO-Tex Made in Green - Unabhängiges Textil-Label</t>
  </si>
  <si>
    <t>OTMG</t>
  </si>
  <si>
    <t>OK Kompost-Label von Vincotte (EN 13432: 2000 Standard)</t>
  </si>
  <si>
    <t>OKCV</t>
  </si>
  <si>
    <t>ÖKO QUALITÄT GARANTIERT - BAYERN (regionales Ökolabel)</t>
  </si>
  <si>
    <t>Ökolog. Zertifizierungsorg. - Centre for Systems Integration</t>
  </si>
  <si>
    <t>CSIC</t>
  </si>
  <si>
    <t>Ökolog. Zertifizierungsorg. - Pro-Cert Organic Systems</t>
  </si>
  <si>
    <t>PCOS</t>
  </si>
  <si>
    <t>Ökolog. Zertifizierungsorganisation Argentinien - Letis S.A.</t>
  </si>
  <si>
    <t>LEOR</t>
  </si>
  <si>
    <t>Ökologische Zertifi. - International Certification Services</t>
  </si>
  <si>
    <t>ICSO</t>
  </si>
  <si>
    <t>Ökologische Zertifizierungsorg. British Columbia (BCARA)</t>
  </si>
  <si>
    <t>BCAR</t>
  </si>
  <si>
    <t>Ökologische Zertifizierungsorganisation in Norwegen - Debio</t>
  </si>
  <si>
    <t>DEBI</t>
  </si>
  <si>
    <t>Ökologischer Landbau nach der Bio solidaire Charta</t>
  </si>
  <si>
    <t>BSOL</t>
  </si>
  <si>
    <t>O-maerke Statskontrolleret Okologisk DK für ökolog. Produkte</t>
  </si>
  <si>
    <t>DECO</t>
  </si>
  <si>
    <t>On the way to planetproof-Nachhaltigkeit O&amp;G,Pflanzen, Bäume</t>
  </si>
  <si>
    <t>PROO</t>
  </si>
  <si>
    <t>Ontario - Localize - Regalauszeichnungsprogramm Nord Amerika</t>
  </si>
  <si>
    <t>LOCA</t>
  </si>
  <si>
    <t>Ontario approved legend - Inspektion von Fleischprodukten</t>
  </si>
  <si>
    <t>ONAP</t>
  </si>
  <si>
    <t>ORBI (ökologischer Landbau in Österreich)</t>
  </si>
  <si>
    <t>OKKO</t>
  </si>
  <si>
    <t>Oregon LIVE-Nachhaltigkeitszertifizierung für Weinanbau</t>
  </si>
  <si>
    <t>ORLI</t>
  </si>
  <si>
    <t>OREGON TILTH - Zertifizierung</t>
  </si>
  <si>
    <t>OTCE</t>
  </si>
  <si>
    <t>Organic Cotton (Ökologische erzeugte Baumwolle)</t>
  </si>
  <si>
    <t>ORCO</t>
  </si>
  <si>
    <t>Origine France Garantie:bescheinigt franz.Herkunft des Prod.</t>
  </si>
  <si>
    <t>FRAN</t>
  </si>
  <si>
    <t>ORTHODOX UNION Koscher-Zertifizierung</t>
  </si>
  <si>
    <t>ODUK</t>
  </si>
  <si>
    <t>OU KOSHER DAIRY, Koscher-Zertifi. Milchprod. Orthodox Union</t>
  </si>
  <si>
    <t>OKDC</t>
  </si>
  <si>
    <t>OU KOSHER FISH, Koscher-Zertifizierung Fisch, Orthodox Union</t>
  </si>
  <si>
    <t>OKFC</t>
  </si>
  <si>
    <t>OU KOSHER MEAT, Koscher-Zertifi. Fleisch, Orthodox Union</t>
  </si>
  <si>
    <t>OKMC</t>
  </si>
  <si>
    <t>OU KOSHER PASSOVER, Koscher-Zertifi. der Orthodox Union</t>
  </si>
  <si>
    <t>OKPC</t>
  </si>
  <si>
    <t>PALEO APPROVED - Geeignet für Paleo-Diät, Paleo Foundation</t>
  </si>
  <si>
    <t>PAAP</t>
  </si>
  <si>
    <t>PALEO-Zertifizierung von Earthkosher</t>
  </si>
  <si>
    <t>PACE</t>
  </si>
  <si>
    <t>Pavillon France:Marke aller am fr.Fischereisektor Beteiligte</t>
  </si>
  <si>
    <t>PAVI</t>
  </si>
  <si>
    <t>Pro Specie Rara (Schweiz)</t>
  </si>
  <si>
    <t>PSRA</t>
  </si>
  <si>
    <t>Product of the Year (Produkt des Jahres)</t>
  </si>
  <si>
    <t>Produkt aus den Schweizer Alpen</t>
  </si>
  <si>
    <t>SALP</t>
  </si>
  <si>
    <t>Produkt aus den Schweizer Bergen</t>
  </si>
  <si>
    <t>SMOP</t>
  </si>
  <si>
    <t>Produziert in der Bretagne - Bretonische Herkunft</t>
  </si>
  <si>
    <t>BRET</t>
  </si>
  <si>
    <t>PRO-TERRA NON-GMO-Zertifizierung</t>
  </si>
  <si>
    <t>PTNG</t>
  </si>
  <si>
    <t>Qualenvi -HVE Level 3 unabhängige Weinerzeuger in Frankreich</t>
  </si>
  <si>
    <t>QUAL</t>
  </si>
  <si>
    <t>QUALITAET TIROL - regionale Produkte -  Agrarmarketing Tirol</t>
  </si>
  <si>
    <t>QUTI</t>
  </si>
  <si>
    <t>RABBINICAL COUNCIL von Britisch-Kolumbien, Zertifizierung</t>
  </si>
  <si>
    <t>RCBK</t>
  </si>
  <si>
    <t>RABBINICAL COUNCIL von Kalifornien</t>
  </si>
  <si>
    <t>RCKA</t>
  </si>
  <si>
    <t>RABBINICAL COUNCIL von Neu England</t>
  </si>
  <si>
    <t>RCNE</t>
  </si>
  <si>
    <t>Raffiniert in Kanada (Zucker aus importiertem Zuckerrohr)</t>
  </si>
  <si>
    <t>CARE</t>
  </si>
  <si>
    <t>REAL CALIFORNIA CHEESE - California Milk Advisory Board</t>
  </si>
  <si>
    <t>RCCC</t>
  </si>
  <si>
    <t>REAL CALIFORNIA MILK - California Milk Advisory Board</t>
  </si>
  <si>
    <t>RCMC</t>
  </si>
  <si>
    <t>REAL FOOD Seal, Milchprodukte in USA</t>
  </si>
  <si>
    <t>REFS</t>
  </si>
  <si>
    <t>Regionales tschechisches Nahrungsmittel</t>
  </si>
  <si>
    <t>RFCZ</t>
  </si>
  <si>
    <t>Roundtable on Sustainable Biomaterials-Zertifizierung global</t>
  </si>
  <si>
    <t>RSB</t>
  </si>
  <si>
    <t>Runder Tisch für verantwortliche Soya-Bearbeitung</t>
  </si>
  <si>
    <t>RORS</t>
  </si>
  <si>
    <t>SAFE FEED - SAFE FOOD - Standard für Nahrungssicherheit</t>
  </si>
  <si>
    <t>SFSF</t>
  </si>
  <si>
    <t>SAFE QUALITY Food (SQF-Code)</t>
  </si>
  <si>
    <t>SQFC</t>
  </si>
  <si>
    <t>SALMON SAFE-Zertifizierung - Sicherer Fisch</t>
  </si>
  <si>
    <t>SSCE</t>
  </si>
  <si>
    <t>Schweinefleisch aus Frankreich</t>
  </si>
  <si>
    <t>LEPO</t>
  </si>
  <si>
    <t>Schweizer Allergie Gütesiegel</t>
  </si>
  <si>
    <t>SALL</t>
  </si>
  <si>
    <t>SCS Sustainably Grown - Nachhaltiger Anbau</t>
  </si>
  <si>
    <t>SCSG</t>
  </si>
  <si>
    <t>SeaChoice - für nachhaltige Fischerei und Aquakultur</t>
  </si>
  <si>
    <t>SEAC</t>
  </si>
  <si>
    <t>Shopper Army - Testen neuer Konsumgüter</t>
  </si>
  <si>
    <t>SKG 1 star - Standard diebstahlgesichert - Gebäudeindustrie</t>
  </si>
  <si>
    <t>SKCA</t>
  </si>
  <si>
    <t>SKG 2 star - Standard diebstahlgesichert - Gebäudeindustrie</t>
  </si>
  <si>
    <t>SKCB</t>
  </si>
  <si>
    <t>SKG 3 star - Standard diebstahlgesichert - Gebäudeindustrie</t>
  </si>
  <si>
    <t>SKCC</t>
  </si>
  <si>
    <t>SOIL Cosmos Natural - Logo für Naturkosmetik COSMOS-Standard</t>
  </si>
  <si>
    <t>SCN</t>
  </si>
  <si>
    <t>SOIL Organic Cosmos - Logo für ökologisch erzeugte Produkte</t>
  </si>
  <si>
    <t>SOC</t>
  </si>
  <si>
    <t>SOSTain - Zertifizierung in Sizilien, Italien</t>
  </si>
  <si>
    <t>SOST</t>
  </si>
  <si>
    <t>SPAR Natur Pur - Bio-Marke von SPAR für Lebensmittel</t>
  </si>
  <si>
    <t>CH24</t>
  </si>
  <si>
    <t>STAR D KOSCHER-Zertifizierung</t>
  </si>
  <si>
    <t>STDK</t>
  </si>
  <si>
    <t>STAR K KOSCHER-Zertifizierung</t>
  </si>
  <si>
    <t>STKK</t>
  </si>
  <si>
    <t>Steel Recycling Institute (SRI) (Stahlrecycling)</t>
  </si>
  <si>
    <t>STELLAR-Zertifizierungsdienste</t>
  </si>
  <si>
    <t>STCS</t>
  </si>
  <si>
    <t>Streekproduct.be -Label f traditionell flämische Erzeugnisse</t>
  </si>
  <si>
    <t>STBE</t>
  </si>
  <si>
    <t>Suisse Garantie - Nicht genmodifizierte Lebensmittel Schweiz</t>
  </si>
  <si>
    <t>SUGA</t>
  </si>
  <si>
    <t>Sustainable Australia Winegrowing - Nachhaltigkeit Wein AUS</t>
  </si>
  <si>
    <t>SAWI</t>
  </si>
  <si>
    <t>Sustainable Austria Certification -Nachhaltigkeitszerti. AUT</t>
  </si>
  <si>
    <t>SUAU</t>
  </si>
  <si>
    <t>Sustainable In Practice -Weinherstellung und Weinanbau CA</t>
  </si>
  <si>
    <t>SIP</t>
  </si>
  <si>
    <t>Svenskt Sigill Klimatcertifierad -klimafreund. Erzeugung SWE</t>
  </si>
  <si>
    <t>SSKT</t>
  </si>
  <si>
    <t>Svenskt Sigill Naturbeteskott - Natürliches Rindfleisch SWE</t>
  </si>
  <si>
    <t>SSNA</t>
  </si>
  <si>
    <t>SwissGAP -Schweizeris.Qualitätssiegel landwirtscha. Produkte</t>
  </si>
  <si>
    <t>SGAP</t>
  </si>
  <si>
    <t>SwissPrimGourmet -  Gourmetrind-, kalb- und Schweinefleisch</t>
  </si>
  <si>
    <t>SWPG</t>
  </si>
  <si>
    <t>TARNOPOL KASHRUS KOSCHER-Zertifizierung</t>
  </si>
  <si>
    <t>TKKC</t>
  </si>
  <si>
    <t>Terra Suisse-tierfreundliche Haltung, umweltschonender Anbau</t>
  </si>
  <si>
    <t>CH27</t>
  </si>
  <si>
    <t>Terra Vitis-Zertifizierung unabhängige Weinerzeuger Frankr.</t>
  </si>
  <si>
    <t>TEVT</t>
  </si>
  <si>
    <t>The Fair Rubber Association -Fair produ. Gummi (natür.Latex)</t>
  </si>
  <si>
    <t>TFRA</t>
  </si>
  <si>
    <t>The Natural and Organic Awards - nat. u. Biolebensmittel</t>
  </si>
  <si>
    <t>THREE LINE KOSCHER-Zertifi.- Rabbi Kelemer &amp; Associates</t>
  </si>
  <si>
    <t>TLKC</t>
  </si>
  <si>
    <t>TRIANGLE K (Kashrut) -Zertifizierung</t>
  </si>
  <si>
    <t>TKCE</t>
  </si>
  <si>
    <t>True Foods Canada - Qualitätskennzeichen</t>
  </si>
  <si>
    <t>TRUE SOURCE zertifiziert</t>
  </si>
  <si>
    <t>TSCE</t>
  </si>
  <si>
    <t>UDEN GMO FODER - Produkt von genfreien dänischen Milchfarm</t>
  </si>
  <si>
    <t>UGMF</t>
  </si>
  <si>
    <t>UMWELTBAUM-Standard</t>
  </si>
  <si>
    <t>UNGÜLTIG Agriculture Biologique - France</t>
  </si>
  <si>
    <t>UNGÜLTIG CE-Kennzeichnung</t>
  </si>
  <si>
    <t>UNGÜLTIG The Compostable Label</t>
  </si>
  <si>
    <t>Unterstützt das Weight Watchers Programm</t>
  </si>
  <si>
    <t>Urdinkel-Qualitätssiegel f Dinkel schweizerischen Ursprungs</t>
  </si>
  <si>
    <t>UDIN</t>
  </si>
  <si>
    <t>USDA GRAD A, z.B. Eier - U.S. Department of Agriculture</t>
  </si>
  <si>
    <t>USGA</t>
  </si>
  <si>
    <t>USDA Grad AA, z.B. Eier - U.S. Landwirtschaftsministerium</t>
  </si>
  <si>
    <t>USAA</t>
  </si>
  <si>
    <t>UTZ-zertifiziertes KAKAO-Produkt</t>
  </si>
  <si>
    <t>UTCC</t>
  </si>
  <si>
    <t>V Label Vegan -  von EVU und VEBU</t>
  </si>
  <si>
    <t>VLVE</t>
  </si>
  <si>
    <t>V.I.V.A.-Nachhaltigkeitszertifizierung Wein itali. Regierung</t>
  </si>
  <si>
    <t>VIVA</t>
  </si>
  <si>
    <t>Vaad Hakashrus von Denver SCROLL K Zertifizierung</t>
  </si>
  <si>
    <t>SKCE</t>
  </si>
  <si>
    <t>VAAD HOEIR Koscher-Zertifizierung</t>
  </si>
  <si>
    <t>VAHC</t>
  </si>
  <si>
    <t>Vaelg Fuldkorn Forst</t>
  </si>
  <si>
    <t>VEGAN Natural Food Certifiers - Zertifizierung</t>
  </si>
  <si>
    <t>VNAC</t>
  </si>
  <si>
    <t>VEGAN von Earthkosher</t>
  </si>
  <si>
    <t>VEEA</t>
  </si>
  <si>
    <t>Vegaplan - für Betriebe, die Zertifizierung anstreben (BEL)</t>
  </si>
  <si>
    <t>VEGA</t>
  </si>
  <si>
    <t>VEGATARIAN Society - Vegetarisch-Logo</t>
  </si>
  <si>
    <t>VESO</t>
  </si>
  <si>
    <t>VEGECERT - Zertifi. veganes oder  vegetarisches Lebensmittel</t>
  </si>
  <si>
    <t>VECE</t>
  </si>
  <si>
    <t>Verarbeitete Eiprodukte - Kontrolle kanadischen Regierung</t>
  </si>
  <si>
    <t>CFPE</t>
  </si>
  <si>
    <t>VERBUND OEKOHOEFE - Zertifi. für biologische Landwirtschaft</t>
  </si>
  <si>
    <t>VEOE</t>
  </si>
  <si>
    <t>Vereinigte Eier-Produzenten - Zertifizierung</t>
  </si>
  <si>
    <t>UEPC</t>
  </si>
  <si>
    <t>Vignerons en Développement Durable (VDD) -Weinzertifizie. FR</t>
  </si>
  <si>
    <t>VDD</t>
  </si>
  <si>
    <t xml:space="preserve">Vinatura - Schweizer Wein aus nachhaltiger </t>
  </si>
  <si>
    <t>VINA</t>
  </si>
  <si>
    <t>Biokunststoff Produkt - 1</t>
  </si>
  <si>
    <t>Biokunststoff Produkt - 2</t>
  </si>
  <si>
    <t>Biokunststoff Produkt - 3</t>
  </si>
  <si>
    <t>Biokunststoff Produkt - 4</t>
  </si>
  <si>
    <t>Biokunststoff Produkt - 5</t>
  </si>
  <si>
    <t>Biokunststoff Produkt - 6</t>
  </si>
  <si>
    <t>Biokunststoff Verpackung - 1</t>
  </si>
  <si>
    <t>Biokunststoff Verpackung - 2</t>
  </si>
  <si>
    <t>Biokunststoff Verpackung - 3</t>
  </si>
  <si>
    <t>Biokunststoff Verpackung - 4</t>
  </si>
  <si>
    <t>Biokunststoff Verpackung - 5</t>
  </si>
  <si>
    <t>Biokunststoff Verpackung - 6</t>
  </si>
  <si>
    <t>Link (BMEL)</t>
  </si>
  <si>
    <t>Wurst</t>
  </si>
  <si>
    <t>Artikelart LMIV</t>
  </si>
  <si>
    <t>Grad des Vorkommens</t>
  </si>
  <si>
    <t>Weitere optionale Allergene</t>
  </si>
  <si>
    <t>Allergen</t>
  </si>
  <si>
    <t>a</t>
  </si>
  <si>
    <t>c</t>
  </si>
  <si>
    <t>b</t>
  </si>
  <si>
    <t>d</t>
  </si>
  <si>
    <t>C</t>
  </si>
  <si>
    <t>B</t>
  </si>
  <si>
    <t>E</t>
  </si>
  <si>
    <t>Zubereitungsgrad Nährwerte (M032)</t>
  </si>
  <si>
    <t>Einheit zus. Nährwerte</t>
  </si>
  <si>
    <t>g</t>
  </si>
  <si>
    <t>mg</t>
  </si>
  <si>
    <t>μg</t>
  </si>
  <si>
    <t>kg</t>
  </si>
  <si>
    <t>mm</t>
  </si>
  <si>
    <t>cm</t>
  </si>
  <si>
    <t>ml</t>
  </si>
  <si>
    <t>Ammonium</t>
  </si>
  <si>
    <t>Amylose</t>
  </si>
  <si>
    <t>Barium</t>
  </si>
  <si>
    <t>Casein</t>
  </si>
  <si>
    <t xml:space="preserve">Fructose </t>
  </si>
  <si>
    <t>Glucomannan</t>
  </si>
  <si>
    <t>Inositol</t>
  </si>
  <si>
    <t>Isomalt</t>
  </si>
  <si>
    <t>Lithium</t>
  </si>
  <si>
    <t>Maltodextrin</t>
  </si>
  <si>
    <t>Nickel</t>
  </si>
  <si>
    <t>Strontium</t>
  </si>
  <si>
    <t>Biotin</t>
  </si>
  <si>
    <t>Calcium</t>
  </si>
  <si>
    <t>Magnesium</t>
  </si>
  <si>
    <t>Niacin</t>
  </si>
  <si>
    <t>Vitamin B 6</t>
  </si>
  <si>
    <t>Weitere optionale Nährwerte (M057, M062, M067)</t>
  </si>
  <si>
    <t>Allergene - Grad des Vorkommens</t>
  </si>
  <si>
    <t>Allergene - Angabe notwendig?</t>
  </si>
  <si>
    <t>Zusatzstoffe - Angabe notwendig?</t>
  </si>
  <si>
    <t>Allergene - namentlich - Gluten</t>
  </si>
  <si>
    <t>Allergene - namentlich - Schalen</t>
  </si>
  <si>
    <t>Zusatzstoff</t>
  </si>
  <si>
    <t>Zusatzstoffangaben</t>
  </si>
  <si>
    <t xml:space="preserve">Geschwärzt </t>
  </si>
  <si>
    <t xml:space="preserve">Auf Grundlage Sorbit </t>
  </si>
  <si>
    <t>Coffein</t>
  </si>
  <si>
    <t xml:space="preserve">Mit Farbstoff </t>
  </si>
  <si>
    <t xml:space="preserve">Mit Geschmacksverstärker </t>
  </si>
  <si>
    <t xml:space="preserve">Kann bei übermäßigem Verzehr abführend wirken </t>
  </si>
  <si>
    <t xml:space="preserve">Mit Nitritpökelsalz und Nitrat </t>
  </si>
  <si>
    <t xml:space="preserve">Mit Nitrat </t>
  </si>
  <si>
    <t xml:space="preserve">Mit Konservierungsstoff oder konserviert </t>
  </si>
  <si>
    <t xml:space="preserve">Mit Phosphat </t>
  </si>
  <si>
    <t>Chinin</t>
  </si>
  <si>
    <t xml:space="preserve">Enthält eine Phenylalaninquelle </t>
  </si>
  <si>
    <t>Mit Süßungsmittel (n)</t>
  </si>
  <si>
    <t>Mit Zucker(n) und Süßungsmittel (n)</t>
  </si>
  <si>
    <t>Produkt enthält genetisch veränderte Organismen</t>
  </si>
  <si>
    <t>Produkt enthält Nanopartikel</t>
  </si>
  <si>
    <t xml:space="preserve">Mit Nitritpökelsalz </t>
  </si>
  <si>
    <t xml:space="preserve">Konserviert mit Thiabendazol </t>
  </si>
  <si>
    <t xml:space="preserve">Geschwefelt </t>
  </si>
  <si>
    <t xml:space="preserve">Gewachst </t>
  </si>
  <si>
    <t>Bestrahlt/mit ionisierenden Strahlen behandelt</t>
  </si>
  <si>
    <t>Vorhanden? (zutreffende = ja, nicht zutreffende = leer)</t>
  </si>
  <si>
    <t>Vorhanden? (analog links)</t>
  </si>
  <si>
    <t>Zusatzstoff (gem. §9 ZZUIV und mehr)</t>
  </si>
  <si>
    <t>Zusatzangaben (gem. LMIV Anhang III, VI, VII)</t>
  </si>
  <si>
    <t>Vorhanden? (zutreffende links auswählen und = ja setzen)</t>
  </si>
  <si>
    <t>Zusatzstoffe - enthalten?</t>
  </si>
  <si>
    <t>Zusatzstoffe - Zusatzangaben</t>
  </si>
  <si>
    <t>Conveniencegrad</t>
  </si>
  <si>
    <t>°C</t>
  </si>
  <si>
    <t>Eier - Güteklasse</t>
  </si>
  <si>
    <t>Eier - Gewichtsklasse</t>
  </si>
  <si>
    <t>Eier - Haltungsform</t>
  </si>
  <si>
    <t>XL</t>
  </si>
  <si>
    <t>Kamut</t>
  </si>
  <si>
    <t>Fleisch - Fleischsorte</t>
  </si>
  <si>
    <t>Fisch - Fangzone</t>
  </si>
  <si>
    <t>Fisch - Subfangzone</t>
  </si>
  <si>
    <t>27.6b - Division: Rockall (VIb)</t>
  </si>
  <si>
    <t>04 - Dredgen</t>
  </si>
  <si>
    <t>Fisch - Fangmethode</t>
  </si>
  <si>
    <t>Fisch - Subfangmethode</t>
  </si>
  <si>
    <t>Fisch - Fangdatum Prozessart</t>
  </si>
  <si>
    <t>Fisch - Lagerzustand</t>
  </si>
  <si>
    <t>Vol. %</t>
  </si>
  <si>
    <t>Wein - Farbe</t>
  </si>
  <si>
    <t>Wein - Geschmackstyp</t>
  </si>
  <si>
    <t>Rosé</t>
  </si>
  <si>
    <t>Craftbeer</t>
  </si>
  <si>
    <t>Mild</t>
  </si>
  <si>
    <t>Info: Bilder werden nicht mitgedruckt.</t>
  </si>
  <si>
    <t>Mit Antioxidations-/Säurungsmittel/Stabilisatoren</t>
  </si>
  <si>
    <t>Milch - Fettanteil 'Angabe in'</t>
  </si>
  <si>
    <t>Bio-Herkunft</t>
  </si>
  <si>
    <t>Manuelle Berechnung?</t>
  </si>
  <si>
    <t>FRACTION_MANUAL_CALC</t>
  </si>
  <si>
    <t>HK_B1_LizPflicht</t>
  </si>
  <si>
    <t>HK Bestandteil 1 - Lizenzierungpflicht (Ja = X, Nein = )</t>
  </si>
  <si>
    <t>HK_B2_LizPflicht</t>
  </si>
  <si>
    <t>HK Bestandteil 2 - Lizenzierungpflicht (Ja = X, Nein = )</t>
  </si>
  <si>
    <t>HK_B3_LizPflicht</t>
  </si>
  <si>
    <t>HK Bestandteil 3 - Lizenzierungspflicht (Ja = X, Nein = )</t>
  </si>
  <si>
    <t>VS_B1_LizPflicht</t>
  </si>
  <si>
    <t>VS_B1_Trennbar_vom_Hauptkörper</t>
  </si>
  <si>
    <t>VS Bestandteil 1 - Lizenzierungspflicht (Ja = X, Nein = )</t>
  </si>
  <si>
    <t>VS Bestandteil 1 - Trennbar (Ja = X, Nein = )</t>
  </si>
  <si>
    <t>VS_B2_LizPflicht</t>
  </si>
  <si>
    <t>VS_B2_Trennbar_vom_Hauptkörper</t>
  </si>
  <si>
    <t>VS Bestandteil 2 - Lizenzierungspflicht (Ja = X, Nein = )</t>
  </si>
  <si>
    <t>VS Bestandteil 2 - Trennbar (Ja = X, Nein = )</t>
  </si>
  <si>
    <t>VS_B3_LizPflicht</t>
  </si>
  <si>
    <t>VS_B3_Trennbar_vom_Hauptkörper</t>
  </si>
  <si>
    <t>VS Bestandteil 3 - Lizenzierungspflicht (Ja = X, Nein = )</t>
  </si>
  <si>
    <t>VS Bestandteil 3 - Trennbar (Ja = X, Nein = )</t>
  </si>
  <si>
    <t>ET_B1_LizPflicht</t>
  </si>
  <si>
    <t>ET_B1_Trennbar_vom_Hauptkörper</t>
  </si>
  <si>
    <t>ET Bestandteil 1 - Lizenzierungspflicht (Ja = X, Nein = )</t>
  </si>
  <si>
    <t>ET Bestandteil 1 - Trennbar (Ja = X, Nein = )</t>
  </si>
  <si>
    <t>ET_B2_LizPflicht</t>
  </si>
  <si>
    <t>ET_B2_Trennbar_vom_Hauptkörper</t>
  </si>
  <si>
    <t>ET Bestandteil 2 - Lizenzierungspflicht (Ja = X, Nein = )</t>
  </si>
  <si>
    <t>ET Bestandteil 2 - Trennbar (Ja = X, Nein = )</t>
  </si>
  <si>
    <t>ET_B3_LizPflicht</t>
  </si>
  <si>
    <t>ET_B3_Trennbar_vom_Hauptkörper</t>
  </si>
  <si>
    <t>ET Bestandteil 3 - Lizenzierungspflicht (Ja = X, Nein = )</t>
  </si>
  <si>
    <t>Product Data Sheet</t>
  </si>
  <si>
    <t>Explanation of fields/colors:</t>
  </si>
  <si>
    <t>Read this first:</t>
  </si>
  <si>
    <t>All fields marked in red are mandatory.</t>
  </si>
  <si>
    <t>All grey shaded fields will be disregarded.</t>
  </si>
  <si>
    <t xml:space="preserve">All fields marked in white are mandatory with some reservations. It is the suppliers duty to review these fields and to fill in where applicable. </t>
  </si>
  <si>
    <r>
      <t xml:space="preserve">Please note that the Product Data Sheet should be completed </t>
    </r>
    <r>
      <rPr>
        <b/>
        <sz val="12"/>
        <color theme="1"/>
        <rFont val="Calibri"/>
        <family val="2"/>
        <scheme val="minor"/>
      </rPr>
      <t>top-down</t>
    </r>
    <r>
      <rPr>
        <sz val="12"/>
        <color theme="1"/>
        <rFont val="Calibri"/>
        <family val="2"/>
        <scheme val="minor"/>
      </rPr>
      <t xml:space="preserve">. Note that it's </t>
    </r>
    <r>
      <rPr>
        <b/>
        <sz val="12"/>
        <color theme="1"/>
        <rFont val="Calibri"/>
        <family val="2"/>
        <scheme val="minor"/>
      </rPr>
      <t>mandatory to fill the dropdown fields from D8 to D12 first</t>
    </r>
    <r>
      <rPr>
        <sz val="12"/>
        <color theme="1"/>
        <rFont val="Calibri"/>
        <family val="2"/>
        <scheme val="minor"/>
      </rPr>
      <t xml:space="preserve">.
In case you are facing any difficulties while completing the Product Data Sheet, please first consult the Product Data Sheet manual provided by the REWE Group. </t>
    </r>
  </si>
  <si>
    <t>Here you can attach
 a picture of the product
(max. 1 MB).
You can do this by
navigating to
"Insert" -&gt; "Pictures".</t>
  </si>
  <si>
    <t>Are you publishing the product master data via GDSN (e.g. GS1) pool?</t>
  </si>
  <si>
    <t>Please select your type of request (e.g. submitting a new product):</t>
  </si>
  <si>
    <t>Change request effective from (if applicable):</t>
  </si>
  <si>
    <t>Please select if the product is a REWE Group private label product (e.g. "JA!" or "REWE Feine Welt"):</t>
  </si>
  <si>
    <t>Please select the product type:</t>
  </si>
  <si>
    <t>REWE Group internal data (to be completed by REWE Group)</t>
  </si>
  <si>
    <t>Terms and Conditions (solely the list purchasing price and the MSRP has to be completed by the supplier)</t>
  </si>
  <si>
    <t>Product Data (to be completed by the supplier)</t>
  </si>
  <si>
    <t>List purchasing price:</t>
  </si>
  <si>
    <t>Manufacturer's suggested retail price (MSRP/UVP):</t>
  </si>
  <si>
    <t>Supplier name:</t>
  </si>
  <si>
    <t>Product name:</t>
  </si>
  <si>
    <t>Supplier internal product number:</t>
  </si>
  <si>
    <t>Base unit (single product):</t>
  </si>
  <si>
    <t>Quantity unit 1 (packaging unit):</t>
  </si>
  <si>
    <t>Quantity unit 2 (packaging unit/master):</t>
  </si>
  <si>
    <t>Additional Item Information:</t>
  </si>
  <si>
    <t>GTIN of the base unit (EAN) | Plausibility</t>
  </si>
  <si>
    <t>Basi Unit - Multi 2 | Multi 1:</t>
  </si>
  <si>
    <t>Net quantity:</t>
  </si>
  <si>
    <t>Type of packaging:</t>
  </si>
  <si>
    <t>Drained net weight (in g):</t>
  </si>
  <si>
    <t>GTIN type:</t>
  </si>
  <si>
    <t>Fluctuating product weight?</t>
  </si>
  <si>
    <t>Measuring unit (for net quantity):</t>
  </si>
  <si>
    <t>Net weight:</t>
  </si>
  <si>
    <t>Does a quantity unit exist for the product?</t>
  </si>
  <si>
    <t>GTIN of the quantity unit (EAN) | Plausibility</t>
  </si>
  <si>
    <t>Quantity unit 1 - Multi 2 | Multi 1:</t>
  </si>
  <si>
    <t>Quantity (items per packaging unit):</t>
  </si>
  <si>
    <t>Supplier internal product number for quantity unit 1:</t>
  </si>
  <si>
    <t>Does a 2nd quantity unit exist for the product?</t>
  </si>
  <si>
    <t>GTIN of 2nd quantity unit (EAN) |Plausibility</t>
  </si>
  <si>
    <t>Quantity unit 2 - Multi 2 | Multi 1:</t>
  </si>
  <si>
    <t>Quantity (items per outer packing):</t>
  </si>
  <si>
    <t>Content of this quantity unit?</t>
  </si>
  <si>
    <t>Supplier internal product number for quantity unit 2:</t>
  </si>
  <si>
    <t>Pharmaceutical or Nutritional product:</t>
  </si>
  <si>
    <t>Customs tariff number (8 digits | 3 digits):</t>
  </si>
  <si>
    <t>Internal label or seal:</t>
  </si>
  <si>
    <t>External label or seal:</t>
  </si>
  <si>
    <t>VAT rate:</t>
  </si>
  <si>
    <t>Country of origin:</t>
  </si>
  <si>
    <t>Please note the following guidelines for measurements provided by GS1:</t>
  </si>
  <si>
    <r>
      <rPr>
        <b/>
        <sz val="12"/>
        <color theme="1"/>
        <rFont val="Calibri"/>
        <family val="2"/>
      </rPr>
      <t>Base unit</t>
    </r>
    <r>
      <rPr>
        <sz val="12"/>
        <color theme="1"/>
        <rFont val="Calibri"/>
        <family val="2"/>
      </rPr>
      <t xml:space="preserve">: </t>
    </r>
    <r>
      <rPr>
        <i/>
        <sz val="12"/>
        <color theme="1"/>
        <rFont val="Calibri"/>
        <family val="2"/>
      </rPr>
      <t>(first it has to be determined which side is considered the Front)</t>
    </r>
    <r>
      <rPr>
        <sz val="12"/>
        <color theme="1"/>
        <rFont val="Calibri"/>
        <family val="2"/>
      </rPr>
      <t xml:space="preserve">
Prior to any measurement capture, the Default Front of the trade item must be determined. For the purposes of
this standard, the Default Front is the surface with the largest area that is used by the manufacturer to “sell‟ the
product to the consumer, in other words, the surface with markings such as the product name and standard text
elements such as Consumer Declaration (e.g., Net Content).
</t>
    </r>
    <r>
      <rPr>
        <u/>
        <sz val="12"/>
        <color theme="1"/>
        <rFont val="Calibri"/>
        <family val="2"/>
      </rPr>
      <t>Height</t>
    </r>
    <r>
      <rPr>
        <sz val="12"/>
        <color theme="1"/>
        <rFont val="Calibri"/>
        <family val="2"/>
      </rPr>
      <t xml:space="preserve">: from the base to the top
</t>
    </r>
    <r>
      <rPr>
        <u/>
        <sz val="12"/>
        <color theme="1"/>
        <rFont val="Calibri"/>
        <family val="2"/>
      </rPr>
      <t>Width</t>
    </r>
    <r>
      <rPr>
        <sz val="12"/>
        <color theme="1"/>
        <rFont val="Calibri"/>
        <family val="2"/>
      </rPr>
      <t xml:space="preserve">: from the left to the right
</t>
    </r>
    <r>
      <rPr>
        <u/>
        <sz val="12"/>
        <color theme="1"/>
        <rFont val="Calibri"/>
        <family val="2"/>
      </rPr>
      <t>Depth</t>
    </r>
    <r>
      <rPr>
        <sz val="12"/>
        <color theme="1"/>
        <rFont val="Calibri"/>
        <family val="2"/>
      </rPr>
      <t>: from the front to the back</t>
    </r>
  </si>
  <si>
    <r>
      <rPr>
        <b/>
        <sz val="12"/>
        <color theme="1"/>
        <rFont val="Calibri"/>
        <family val="2"/>
      </rPr>
      <t>Quantity unit:</t>
    </r>
    <r>
      <rPr>
        <sz val="12"/>
        <color theme="1"/>
        <rFont val="Calibri"/>
        <family val="2"/>
      </rPr>
      <t xml:space="preserve"> </t>
    </r>
    <r>
      <rPr>
        <i/>
        <sz val="12"/>
        <color theme="1"/>
        <rFont val="Calibri"/>
        <family val="2"/>
      </rPr>
      <t xml:space="preserve">(first it has to be determined which side is considered the Natural Base) </t>
    </r>
    <r>
      <rPr>
        <sz val="12"/>
        <color theme="1"/>
        <rFont val="Calibri"/>
        <family val="2"/>
      </rPr>
      <t xml:space="preserve">
The Natural Base is the natural underside of the packaged item pre-shipment (e.g. case).
</t>
    </r>
    <r>
      <rPr>
        <u/>
        <sz val="12"/>
        <color theme="1"/>
        <rFont val="Calibri"/>
        <family val="2"/>
      </rPr>
      <t>Height</t>
    </r>
    <r>
      <rPr>
        <sz val="12"/>
        <color theme="1"/>
        <rFont val="Calibri"/>
        <family val="2"/>
      </rPr>
      <t xml:space="preserve">: the distance between the Natural Base of the non-consumer trade item and the top.
</t>
    </r>
    <r>
      <rPr>
        <u/>
        <sz val="12"/>
        <color theme="1"/>
        <rFont val="Calibri"/>
        <family val="2"/>
      </rPr>
      <t>Width</t>
    </r>
    <r>
      <rPr>
        <sz val="12"/>
        <color theme="1"/>
        <rFont val="Calibri"/>
        <family val="2"/>
      </rPr>
      <t xml:space="preserve">: the shorter side of the natural base of the non-consumer trade item.
</t>
    </r>
    <r>
      <rPr>
        <u/>
        <sz val="12"/>
        <color theme="1"/>
        <rFont val="Calibri"/>
        <family val="2"/>
      </rPr>
      <t>Depth/Length</t>
    </r>
    <r>
      <rPr>
        <sz val="12"/>
        <color theme="1"/>
        <rFont val="Calibri"/>
        <family val="2"/>
      </rPr>
      <t>: the longer side of the natural base of the non-consumer trade item.</t>
    </r>
  </si>
  <si>
    <r>
      <t xml:space="preserve">You can find further information on the topic of measurements on the GS1 homepage:
</t>
    </r>
    <r>
      <rPr>
        <i/>
        <u/>
        <sz val="11"/>
        <rFont val="Calibri"/>
        <family val="2"/>
        <scheme val="minor"/>
      </rPr>
      <t>https://www.gs1.org/docs/gdsn/3.1/GDSN_Package_Measurement_Rules.pdf</t>
    </r>
  </si>
  <si>
    <t>Logistics (to be completed by the supplier)</t>
  </si>
  <si>
    <t>Loading:</t>
  </si>
  <si>
    <t>Gross weight:</t>
  </si>
  <si>
    <t>Width:</t>
  </si>
  <si>
    <t>Height:</t>
  </si>
  <si>
    <t>Depth:</t>
  </si>
  <si>
    <t>Are the quantity units/products loaded onto pallets or other loading equipment?</t>
  </si>
  <si>
    <t>What is loaded onto the pallet/loading equipment (e.g. single products or boxes)?</t>
  </si>
  <si>
    <t>Pallet GTIN (EAN):</t>
  </si>
  <si>
    <t>Pallet type:</t>
  </si>
  <si>
    <t>Number of base units/quantity units loaded onto the pallet/loading equipment:</t>
  </si>
  <si>
    <t>Number of stacked layers per pallet/loading equipment:</t>
  </si>
  <si>
    <t>Transport stacking factor per pallet/loading equipment:</t>
  </si>
  <si>
    <t>Plausibility of pallet volume (autom. calculation):</t>
  </si>
  <si>
    <t>Number of base units per pallet/loading equipment (calculated automatically):</t>
  </si>
  <si>
    <t>Warehouse stacking factor per pallet/loading equipment:</t>
  </si>
  <si>
    <t>Height (max. 1800mm):</t>
  </si>
  <si>
    <t>Basic information</t>
  </si>
  <si>
    <t>What kind of product are you specifing?</t>
  </si>
  <si>
    <t>Name under which the product is sold:</t>
  </si>
  <si>
    <t>Minimum trade item lifespan from time of production [in days]:</t>
  </si>
  <si>
    <t>Minimum trade item lifespan from time of arrival at REWE warehouse [in days]:</t>
  </si>
  <si>
    <t>Addition to the name under which the product is sold:</t>
  </si>
  <si>
    <r>
      <rPr>
        <b/>
        <sz val="12"/>
        <color theme="0"/>
        <rFont val="Calibri"/>
        <family val="2"/>
      </rPr>
      <t xml:space="preserve">Bio/organic: </t>
    </r>
    <r>
      <rPr>
        <sz val="12"/>
        <color theme="0"/>
        <rFont val="Calibri"/>
        <family val="2"/>
      </rPr>
      <t>Origin | Organic control system reference number:</t>
    </r>
  </si>
  <si>
    <t>Declared list of ingredients according to the product label:</t>
  </si>
  <si>
    <t>Warnings for the consumer:</t>
  </si>
  <si>
    <t>Data according to food information regulation (EU 1169/2011) and EHI Data (to be completed by the supplier)</t>
  </si>
  <si>
    <t>Degree of preparation to which the nutritional information below refers:</t>
  </si>
  <si>
    <t>Reference for the nutritional info listed below:</t>
  </si>
  <si>
    <t>Portion size:</t>
  </si>
  <si>
    <t>Nutritional value</t>
  </si>
  <si>
    <t>Quantity</t>
  </si>
  <si>
    <t>Unit</t>
  </si>
  <si>
    <t>Further optional nutritional information</t>
  </si>
  <si>
    <t>Energy/calorific value in kJ</t>
  </si>
  <si>
    <t>Fat</t>
  </si>
  <si>
    <t>Carbohydrates</t>
  </si>
  <si>
    <t>Protein</t>
  </si>
  <si>
    <t>Salt</t>
  </si>
  <si>
    <t>Energy/calorific value in kcal</t>
  </si>
  <si>
    <t>Fat - of which saturated fatty acids</t>
  </si>
  <si>
    <t>Carbohydrates - Of which sugar</t>
  </si>
  <si>
    <t>Declaration of allergens necessary?</t>
  </si>
  <si>
    <t>Level of occurence</t>
  </si>
  <si>
    <t>To be named</t>
  </si>
  <si>
    <t>Cereals containing gluten</t>
  </si>
  <si>
    <t>Nuts</t>
  </si>
  <si>
    <t>Peanuts</t>
  </si>
  <si>
    <t>Celery</t>
  </si>
  <si>
    <t>Crustaceans</t>
  </si>
  <si>
    <t>Molluscs</t>
  </si>
  <si>
    <t>Fish</t>
  </si>
  <si>
    <t>Eggs</t>
  </si>
  <si>
    <t>Milk (including lactose)</t>
  </si>
  <si>
    <t>Soybeans</t>
  </si>
  <si>
    <t>Mustard</t>
  </si>
  <si>
    <t>Sesame seeds</t>
  </si>
  <si>
    <t>Sulphur dioxide/sulphites (from 10mg/kg or 10mg/l)</t>
  </si>
  <si>
    <t>Lupines</t>
  </si>
  <si>
    <t>Nutritional information (to be completed by the supplier)</t>
  </si>
  <si>
    <t>Allergen information (to be completed by the supplier)</t>
  </si>
  <si>
    <t>Instructions and storage (to be completed by the supplier)</t>
  </si>
  <si>
    <t>Minimum cooling temperature (in °C):</t>
  </si>
  <si>
    <t>Convenience level:</t>
  </si>
  <si>
    <t>Storage instructions for the consumer:</t>
  </si>
  <si>
    <t>Instructions for use for the consumer:</t>
  </si>
  <si>
    <t>Instructions for preparation for the consumer:</t>
  </si>
  <si>
    <t>Data according to food information regulation (EU 1169/2011) - Goods specific part (to be completed by the supplier)</t>
  </si>
  <si>
    <t>Eggs/Milk</t>
  </si>
  <si>
    <t>Meat</t>
  </si>
  <si>
    <t>Cheese</t>
  </si>
  <si>
    <t>Eier - Type of farming:</t>
  </si>
  <si>
    <t>Milk - fat content in %:</t>
  </si>
  <si>
    <t>Eggs - Quality grade:</t>
  </si>
  <si>
    <t>Eggs - Weight category:</t>
  </si>
  <si>
    <t>Type of meat:</t>
  </si>
  <si>
    <t>Unified place of origin? | Place of origin:</t>
  </si>
  <si>
    <t>Place of birth:</t>
  </si>
  <si>
    <t>Place of breeding/feeding:</t>
  </si>
  <si>
    <t>Place of slaughter:</t>
  </si>
  <si>
    <t>Place of dissection 1 | place 2 (if applicable):</t>
  </si>
  <si>
    <t>Latin name</t>
  </si>
  <si>
    <t>Fishing zone:</t>
  </si>
  <si>
    <t>Fishing method:</t>
  </si>
  <si>
    <t>Fishing date (recording type):</t>
  </si>
  <si>
    <t>Defrosting/thawing info necessary?</t>
  </si>
  <si>
    <t>Storage condition:</t>
  </si>
  <si>
    <t>Fishing sub-method:</t>
  </si>
  <si>
    <t>Fishing sub-area:</t>
  </si>
  <si>
    <t>Glaze content in % (if any):</t>
  </si>
  <si>
    <t>Place of production:</t>
  </si>
  <si>
    <t>Alcohol used?</t>
  </si>
  <si>
    <t>Manufacturer:</t>
  </si>
  <si>
    <t>Maturing time:</t>
  </si>
  <si>
    <t>Product range group:</t>
  </si>
  <si>
    <t>Flavor:</t>
  </si>
  <si>
    <t>Fat in dry matter
(% i.dr./in dairy portion)</t>
  </si>
  <si>
    <t>Fat content (total):</t>
  </si>
  <si>
    <t>Microb. Rennet/lab?</t>
  </si>
  <si>
    <t>Animal rennet/lab?</t>
  </si>
  <si>
    <t>Plastic coating?</t>
  </si>
  <si>
    <t>Rind fit for human consumption?</t>
  </si>
  <si>
    <t>Type of milk (cow, sheep, goat):</t>
  </si>
  <si>
    <t>Raw milk, thermised milk or pasteurized milk:</t>
  </si>
  <si>
    <t>Lactose free?</t>
  </si>
  <si>
    <t>Lactose free by nature?</t>
  </si>
  <si>
    <t>Minimum trade item lifespan after baking/thawing (in days):</t>
  </si>
  <si>
    <t>Baking tray allocation:</t>
  </si>
  <si>
    <t>List of ingredients (delivery stage):</t>
  </si>
  <si>
    <t>List of ingredients (ready-baked):</t>
  </si>
  <si>
    <t>Bread and baked goods</t>
  </si>
  <si>
    <t>Drinks - General information and wine specific information</t>
  </si>
  <si>
    <t>Drinks - Description (wine, craft beer)</t>
  </si>
  <si>
    <t>Alcohol content (in % by volume):</t>
  </si>
  <si>
    <t>Wine - Region:</t>
  </si>
  <si>
    <t>Wine - Color:</t>
  </si>
  <si>
    <t>Wein - Grape variety:</t>
  </si>
  <si>
    <t>Wein - Quality level:</t>
  </si>
  <si>
    <t>Flavor type:</t>
  </si>
  <si>
    <t>Row 1 - Aroma description (max. 40 characters)</t>
  </si>
  <si>
    <t>Row 2 - Aroma description (max. 40 characters)</t>
  </si>
  <si>
    <t>Row 3 - Aroma description (max. 40 characters)</t>
  </si>
  <si>
    <t>Row 4 - Drinking suggestion (max. 28 characters)</t>
  </si>
  <si>
    <t>Row 5 - Drinking suggestion (max. 28 characters)</t>
  </si>
  <si>
    <t>Light yellow wine with Burgundy aromas,</t>
  </si>
  <si>
    <t>finely tuned sugar-acid balance</t>
  </si>
  <si>
    <t>Recommendation:</t>
  </si>
  <si>
    <t>Drinking temperature:</t>
  </si>
  <si>
    <t>Row 6 - Drinking temperature (locked)</t>
  </si>
  <si>
    <t>Recommendation: With asparagus, ham</t>
  </si>
  <si>
    <t>Drinking temperature: 8-10°C</t>
  </si>
  <si>
    <t>Drinks - Deposit</t>
  </si>
  <si>
    <t>Is there a deposit on the article?</t>
  </si>
  <si>
    <t>Disposable/reusable?</t>
  </si>
  <si>
    <t>One-way deposit mark:</t>
  </si>
  <si>
    <t>Deposit value (Base unit):</t>
  </si>
  <si>
    <r>
      <t xml:space="preserve">Deposit value </t>
    </r>
    <r>
      <rPr>
        <b/>
        <sz val="12"/>
        <color theme="0"/>
        <rFont val="Calibri"/>
        <family val="2"/>
      </rPr>
      <t>of the container</t>
    </r>
    <r>
      <rPr>
        <sz val="12"/>
        <color theme="0"/>
        <rFont val="Calibri"/>
        <family val="2"/>
      </rPr>
      <t xml:space="preserve"> of quantity unit 1:</t>
    </r>
  </si>
  <si>
    <r>
      <t xml:space="preserve">Deposit value </t>
    </r>
    <r>
      <rPr>
        <b/>
        <sz val="12"/>
        <color theme="0"/>
        <rFont val="Calibri"/>
        <family val="2"/>
      </rPr>
      <t>of the container</t>
    </r>
    <r>
      <rPr>
        <sz val="12"/>
        <color theme="0"/>
        <rFont val="Calibri"/>
        <family val="2"/>
      </rPr>
      <t xml:space="preserve"> of quantity unit 2:</t>
    </r>
  </si>
  <si>
    <t>Assembly of assorted package (SAP item number to be completed by REWE Group. The other remaining fields to be completed by the supplier)</t>
  </si>
  <si>
    <t>SAP item number (completed by REWE Group)</t>
  </si>
  <si>
    <t>GTIN type</t>
  </si>
  <si>
    <t>Item description</t>
  </si>
  <si>
    <t>List purchasing price (base unit)</t>
  </si>
  <si>
    <t>Number of base units in display</t>
  </si>
  <si>
    <t>Yes</t>
  </si>
  <si>
    <t>No</t>
  </si>
  <si>
    <t>Please select</t>
  </si>
  <si>
    <t>Service counter</t>
  </si>
  <si>
    <t>00 - Single product</t>
  </si>
  <si>
    <t>Price per unit</t>
  </si>
  <si>
    <t>Price per kilo</t>
  </si>
  <si>
    <t>HE 13 digit supplier GTIN</t>
  </si>
  <si>
    <t>HK 08 short supplier GTIn</t>
  </si>
  <si>
    <t>I6 ITF-Code 16 digits</t>
  </si>
  <si>
    <t>IC 14 ITF-Code</t>
  </si>
  <si>
    <t>UC 12 UPC-A (Universal Product Code)</t>
  </si>
  <si>
    <t>VC 07 UPC-E (Universal Product Code)</t>
  </si>
  <si>
    <t>Z1 21 indiv. item no. (price GTIN EUR)</t>
  </si>
  <si>
    <t>Z2 22 indiv. item no. (price GTIN EUR)</t>
  </si>
  <si>
    <t>Z3 23 SAN+price in EUR (SAN=item no. GS1)</t>
  </si>
  <si>
    <t>Z4 24 Department GTIN</t>
  </si>
  <si>
    <t>Z5 25 indiv. item no. (piece GTIN)</t>
  </si>
  <si>
    <t>Z6 26 SAN+piece (SAN=item no. GS1)</t>
  </si>
  <si>
    <t>Z7 27 indiv. item no. (price GTIN EUR)        </t>
  </si>
  <si>
    <t>Z8 28 indiv. item no. (weight GTIN)         </t>
  </si>
  <si>
    <t>Z9 29 SAN+weight (SAN=item no. GS1)      </t>
  </si>
  <si>
    <t>ZA Promotion NAN</t>
  </si>
  <si>
    <t>ZC 98 GTIN for credit notes/vouchers</t>
  </si>
  <si>
    <t>ZD Dummy instore EAN (internal assignm.)</t>
  </si>
  <si>
    <t>ZE REWE internal GTIN 13 digits</t>
  </si>
  <si>
    <t>ZI 99 Instore short GTIN</t>
  </si>
  <si>
    <t>ZM GTIN type for migration</t>
  </si>
  <si>
    <t>ZR NAN</t>
  </si>
  <si>
    <t xml:space="preserve">G  Gram </t>
  </si>
  <si>
    <t>KG  Kilogram</t>
  </si>
  <si>
    <t>CD3  cubic decimeter</t>
  </si>
  <si>
    <t>M3  cubic meter</t>
  </si>
  <si>
    <t>MM  milimeter</t>
  </si>
  <si>
    <t>M2  square meter</t>
  </si>
  <si>
    <t xml:space="preserve">ST Piece/unit </t>
  </si>
  <si>
    <t>CM  centimeter</t>
  </si>
  <si>
    <t>Balls</t>
  </si>
  <si>
    <t>Banderole, sleeve</t>
  </si>
  <si>
    <t>Mug</t>
  </si>
  <si>
    <t>Basins</t>
  </si>
  <si>
    <t>Bag</t>
  </si>
  <si>
    <t>Bag- flat</t>
  </si>
  <si>
    <t>Bag- stable</t>
  </si>
  <si>
    <t>Floor display</t>
  </si>
  <si>
    <t>Bow</t>
  </si>
  <si>
    <t>Letter</t>
  </si>
  <si>
    <t>Hanger bottle crate</t>
  </si>
  <si>
    <t>Federation</t>
  </si>
  <si>
    <t>Container</t>
  </si>
  <si>
    <t>Display</t>
  </si>
  <si>
    <t>Display package</t>
  </si>
  <si>
    <t>Double pack</t>
  </si>
  <si>
    <t>Can</t>
  </si>
  <si>
    <t>Canned pack</t>
  </si>
  <si>
    <t>Bucket</t>
  </si>
  <si>
    <t>Euro-container</t>
  </si>
  <si>
    <t>Barrel</t>
  </si>
  <si>
    <t>Bottle</t>
  </si>
  <si>
    <t>Bottle crate</t>
  </si>
  <si>
    <t>Foils</t>
  </si>
  <si>
    <t>Foodtainer- disposable</t>
  </si>
  <si>
    <t>Foodtainer- reusable</t>
  </si>
  <si>
    <t>Garniture</t>
  </si>
  <si>
    <t>Beverage crate</t>
  </si>
  <si>
    <t>Glass</t>
  </si>
  <si>
    <t>Glass tubes</t>
  </si>
  <si>
    <t>Bulk packs</t>
  </si>
  <si>
    <t>Wooden box</t>
  </si>
  <si>
    <t>Ifco box</t>
  </si>
  <si>
    <t>Jute bag</t>
  </si>
  <si>
    <t>Canister</t>
  </si>
  <si>
    <t>Jug</t>
  </si>
  <si>
    <t>See-through pack</t>
  </si>
  <si>
    <t>Coat rack</t>
  </si>
  <si>
    <t>Basket</t>
  </si>
  <si>
    <t>Pumbel</t>
  </si>
  <si>
    <t>Longneck bottle crate</t>
  </si>
  <si>
    <t>Lots</t>
  </si>
  <si>
    <t>Air-packed</t>
  </si>
  <si>
    <t>Mini box</t>
  </si>
  <si>
    <t>Modified atmosphere packaging (map)</t>
  </si>
  <si>
    <t>Refill bag</t>
  </si>
  <si>
    <t>Refill bottle</t>
  </si>
  <si>
    <t>Network</t>
  </si>
  <si>
    <t>Package</t>
  </si>
  <si>
    <t>Pet bottle crate</t>
  </si>
  <si>
    <t>Pet bottle package</t>
  </si>
  <si>
    <t>Poly bags</t>
  </si>
  <si>
    <t>Portion pack</t>
  </si>
  <si>
    <t>Rack / frame</t>
  </si>
  <si>
    <t>Bars</t>
  </si>
  <si>
    <t>Ring</t>
  </si>
  <si>
    <t>Role</t>
  </si>
  <si>
    <t>Multipack</t>
  </si>
  <si>
    <t>Sb- packed</t>
  </si>
  <si>
    <t>Bowl</t>
  </si>
  <si>
    <t>Sixpack</t>
  </si>
  <si>
    <t>Donors</t>
  </si>
  <si>
    <t>Cornet</t>
  </si>
  <si>
    <t>Spray can</t>
  </si>
  <si>
    <t>Coil</t>
  </si>
  <si>
    <t>Standard stone stack</t>
  </si>
  <si>
    <t>Rod</t>
  </si>
  <si>
    <t>Blackboard</t>
  </si>
  <si>
    <t>Pocket packing</t>
  </si>
  <si>
    <t>Jar in carton</t>
  </si>
  <si>
    <t>Ton</t>
  </si>
  <si>
    <t>Pot - extra large</t>
  </si>
  <si>
    <t>Pot- large</t>
  </si>
  <si>
    <t>Pot- small</t>
  </si>
  <si>
    <t>Carrying pack</t>
  </si>
  <si>
    <t>Supporters</t>
  </si>
  <si>
    <t>Tube, set up</t>
  </si>
  <si>
    <t>Unpacked</t>
  </si>
  <si>
    <t>Vacuum-plopp packaging</t>
  </si>
  <si>
    <t>Provision package</t>
  </si>
  <si>
    <t>Tank</t>
  </si>
  <si>
    <t>Tub-like container with lid</t>
  </si>
  <si>
    <t>Wash load</t>
  </si>
  <si>
    <t>Winder</t>
  </si>
  <si>
    <t>Cube</t>
  </si>
  <si>
    <t>Chep - eurobox</t>
  </si>
  <si>
    <t>Chep - lattice box</t>
  </si>
  <si>
    <t>Pallet</t>
  </si>
  <si>
    <t>Pfandsteig, large: 600x400x125</t>
  </si>
  <si>
    <t>Pfandsteig, large: 600x400x200</t>
  </si>
  <si>
    <t>Pfandsteig, large: 600x400x300</t>
  </si>
  <si>
    <t>Pfandsteig, small: 400x300x125</t>
  </si>
  <si>
    <t>Pfandsteig, small: 400x300x200</t>
  </si>
  <si>
    <t>Pfandsteig, small: 400x300x300</t>
  </si>
  <si>
    <t>Rewe- without packaging</t>
  </si>
  <si>
    <t>Rewe- piece</t>
  </si>
  <si>
    <t>Rewe: display</t>
  </si>
  <si>
    <t>Rewe: cardboard</t>
  </si>
  <si>
    <t>Rewe: kilogram</t>
  </si>
  <si>
    <t>Rewe: box</t>
  </si>
  <si>
    <t>Rewe: situation</t>
  </si>
  <si>
    <t>Packaging, display, wood</t>
  </si>
  <si>
    <t>Packaging, display, metal</t>
  </si>
  <si>
    <t>Packaging, display, cardboard</t>
  </si>
  <si>
    <t>Packaging, display, plastic</t>
  </si>
  <si>
    <t>600x400 Banatainer</t>
  </si>
  <si>
    <t>600x400 Combitainer (sales container)</t>
  </si>
  <si>
    <t>810x670x1350 Roll container</t>
  </si>
  <si>
    <t>810x720x1350 Roll container</t>
  </si>
  <si>
    <t>1/1 Chep pallet</t>
  </si>
  <si>
    <t>1/4 Chep pallet</t>
  </si>
  <si>
    <t>order unit</t>
  </si>
  <si>
    <t>shipping unit</t>
  </si>
  <si>
    <t>invoicing unit</t>
  </si>
  <si>
    <t>Pharmaceuticals</t>
  </si>
  <si>
    <t>Food</t>
  </si>
  <si>
    <t>Medicines</t>
  </si>
  <si>
    <t>Food supplements</t>
  </si>
  <si>
    <t>Cosmetic</t>
  </si>
  <si>
    <t>Full VAT (19%)</t>
  </si>
  <si>
    <t>Reduced VAT (7%)</t>
  </si>
  <si>
    <t>Without</t>
  </si>
  <si>
    <t>Egypt</t>
  </si>
  <si>
    <t>Albania</t>
  </si>
  <si>
    <t>Algeria</t>
  </si>
  <si>
    <t>United States Virgin Islands</t>
  </si>
  <si>
    <t>Antarctica</t>
  </si>
  <si>
    <t>Equatorial Guine</t>
  </si>
  <si>
    <t>Argentina</t>
  </si>
  <si>
    <t>Armenia</t>
  </si>
  <si>
    <t>Azerbaijan</t>
  </si>
  <si>
    <t>Ethiopia</t>
  </si>
  <si>
    <t>Australia</t>
  </si>
  <si>
    <t>Bangladesh</t>
  </si>
  <si>
    <t>Belgium</t>
  </si>
  <si>
    <t>Bolivia</t>
  </si>
  <si>
    <t>Bosnia-Heart.</t>
  </si>
  <si>
    <t>Botswana</t>
  </si>
  <si>
    <t>Bouvet Islands</t>
  </si>
  <si>
    <t>Brazil</t>
  </si>
  <si>
    <t>Brit. Maid.</t>
  </si>
  <si>
    <t>Bulgaria</t>
  </si>
  <si>
    <t>Burkina Faso</t>
  </si>
  <si>
    <t>Cook Islands</t>
  </si>
  <si>
    <t>Denmark</t>
  </si>
  <si>
    <t>Germany</t>
  </si>
  <si>
    <t>Djibouti</t>
  </si>
  <si>
    <t>Ivory Coast</t>
  </si>
  <si>
    <t>Estonia</t>
  </si>
  <si>
    <t>European U.</t>
  </si>
  <si>
    <t>Falkland Islands</t>
  </si>
  <si>
    <t>Faroes</t>
  </si>
  <si>
    <t>Fiji</t>
  </si>
  <si>
    <t>Finland</t>
  </si>
  <si>
    <t>France</t>
  </si>
  <si>
    <t>French Guiana</t>
  </si>
  <si>
    <t>French Polynesia</t>
  </si>
  <si>
    <t>French S. Territory</t>
  </si>
  <si>
    <t>Gabon</t>
  </si>
  <si>
    <t>Georgia</t>
  </si>
  <si>
    <t>Greece</t>
  </si>
  <si>
    <t>Greenland</t>
  </si>
  <si>
    <t>Hong Kong</t>
  </si>
  <si>
    <t>India</t>
  </si>
  <si>
    <t>Indonesia</t>
  </si>
  <si>
    <t>Iraq</t>
  </si>
  <si>
    <t>Ireland</t>
  </si>
  <si>
    <t>Iceland</t>
  </si>
  <si>
    <t>Italy</t>
  </si>
  <si>
    <t>Jamaica</t>
  </si>
  <si>
    <t>Yemen</t>
  </si>
  <si>
    <t>Jordan</t>
  </si>
  <si>
    <t>Yugoslavia</t>
  </si>
  <si>
    <t>Cayman Islands</t>
  </si>
  <si>
    <t>Cambodia</t>
  </si>
  <si>
    <t>Cameroon</t>
  </si>
  <si>
    <t>Canada</t>
  </si>
  <si>
    <t>Cape Verde</t>
  </si>
  <si>
    <t>Kazakhstan</t>
  </si>
  <si>
    <t>Qatar</t>
  </si>
  <si>
    <t>Kenya</t>
  </si>
  <si>
    <t>Kyrgyzstan</t>
  </si>
  <si>
    <t>Cocos Islands</t>
  </si>
  <si>
    <t>Colombia</t>
  </si>
  <si>
    <t>Comoros</t>
  </si>
  <si>
    <t>Congo</t>
  </si>
  <si>
    <t>Croatia</t>
  </si>
  <si>
    <t>Cuba</t>
  </si>
  <si>
    <t>Latvia</t>
  </si>
  <si>
    <t>Lebanon</t>
  </si>
  <si>
    <t>Libya</t>
  </si>
  <si>
    <t>Lithuania</t>
  </si>
  <si>
    <t>Luxembourg</t>
  </si>
  <si>
    <t>Macao</t>
  </si>
  <si>
    <t>Madagascar</t>
  </si>
  <si>
    <t>Maldives</t>
  </si>
  <si>
    <t>Morocco</t>
  </si>
  <si>
    <t>Marshall Island</t>
  </si>
  <si>
    <t>Mauritania</t>
  </si>
  <si>
    <t>Macedonia</t>
  </si>
  <si>
    <t>Mexico</t>
  </si>
  <si>
    <t>Micronesia</t>
  </si>
  <si>
    <t>Moldova</t>
  </si>
  <si>
    <t>Mongolia</t>
  </si>
  <si>
    <t>Mozambique</t>
  </si>
  <si>
    <t>New Caledonia</t>
  </si>
  <si>
    <t>New Zealand</t>
  </si>
  <si>
    <t>Lower Antilles.</t>
  </si>
  <si>
    <t>Netherlands</t>
  </si>
  <si>
    <t>Niue Islands</t>
  </si>
  <si>
    <t>North Korea</t>
  </si>
  <si>
    <t>Northern Mariana Islands</t>
  </si>
  <si>
    <t>Norfolk Islands</t>
  </si>
  <si>
    <t>Norway</t>
  </si>
  <si>
    <t>East Timor</t>
  </si>
  <si>
    <t>Austria</t>
  </si>
  <si>
    <t>Palestine</t>
  </si>
  <si>
    <t>Papua New Guinea</t>
  </si>
  <si>
    <t>Philippines</t>
  </si>
  <si>
    <t>Pitcairn Islands</t>
  </si>
  <si>
    <t>Poland</t>
  </si>
  <si>
    <t>Republic of the Congo</t>
  </si>
  <si>
    <t>Rwanda</t>
  </si>
  <si>
    <t>Romania</t>
  </si>
  <si>
    <t>Russian Foed.</t>
  </si>
  <si>
    <t>S. Tome, Principe</t>
  </si>
  <si>
    <t>Solomon Islands</t>
  </si>
  <si>
    <t>Zambia</t>
  </si>
  <si>
    <t>Samoa, American</t>
  </si>
  <si>
    <t>Saudi Arabia</t>
  </si>
  <si>
    <t>Sweden</t>
  </si>
  <si>
    <t>Switzerland</t>
  </si>
  <si>
    <t>Serbia</t>
  </si>
  <si>
    <t>Serbia and Montenegro</t>
  </si>
  <si>
    <t>Seychelles</t>
  </si>
  <si>
    <t>Zimbabwe</t>
  </si>
  <si>
    <t>Singapore</t>
  </si>
  <si>
    <t>Slovakia</t>
  </si>
  <si>
    <t>Slovenia</t>
  </si>
  <si>
    <t>Spain</t>
  </si>
  <si>
    <t>Saint Lucia</t>
  </si>
  <si>
    <t>Saint Vincent</t>
  </si>
  <si>
    <t>Saint Kitts &amp; Nevis</t>
  </si>
  <si>
    <t>South Africa</t>
  </si>
  <si>
    <t>South Korea</t>
  </si>
  <si>
    <t>South Sudan</t>
  </si>
  <si>
    <t>Swaziland</t>
  </si>
  <si>
    <t>Syria</t>
  </si>
  <si>
    <t>Tajikistan</t>
  </si>
  <si>
    <t>Tanzania</t>
  </si>
  <si>
    <t>Tokelau Islands</t>
  </si>
  <si>
    <t>Trinidad, Tobago</t>
  </si>
  <si>
    <t>Chad</t>
  </si>
  <si>
    <t>Czech Re</t>
  </si>
  <si>
    <t>Tunisia</t>
  </si>
  <si>
    <t>Turkey</t>
  </si>
  <si>
    <t>Turks, Caicosin</t>
  </si>
  <si>
    <t>Hungary</t>
  </si>
  <si>
    <t>Uzbekistan</t>
  </si>
  <si>
    <t>Vatican City</t>
  </si>
  <si>
    <t>Ver. Arab. Emir.</t>
  </si>
  <si>
    <t>Association. King.</t>
  </si>
  <si>
    <t>United Nat.</t>
  </si>
  <si>
    <t>Christmas Island</t>
  </si>
  <si>
    <t>Belarus</t>
  </si>
  <si>
    <t>Western Sahara</t>
  </si>
  <si>
    <t>Western Samoa</t>
  </si>
  <si>
    <t>Centralaf. Rep.</t>
  </si>
  <si>
    <t>Cyprus</t>
  </si>
  <si>
    <t>Delicate austere (feinherb)</t>
  </si>
  <si>
    <t>Medium dry</t>
  </si>
  <si>
    <t>Medium sweet</t>
  </si>
  <si>
    <t>Sweet</t>
  </si>
  <si>
    <t>Dry</t>
  </si>
  <si>
    <t>Supplier</t>
  </si>
  <si>
    <t>PER-Cycle &amp; others</t>
  </si>
  <si>
    <t>0  no exchange/return</t>
  </si>
  <si>
    <t>1  reusable pallets</t>
  </si>
  <si>
    <t>E Explosive</t>
  </si>
  <si>
    <t>F Easily flammable</t>
  </si>
  <si>
    <t>F+ Highly flammable</t>
  </si>
  <si>
    <t>N Dangerous to the environment</t>
  </si>
  <si>
    <t>O Oxidising</t>
  </si>
  <si>
    <t>T Toxic</t>
  </si>
  <si>
    <t>T+ Highly toxic</t>
  </si>
  <si>
    <t>Xi Irritant</t>
  </si>
  <si>
    <t>Xn Harmful to health</t>
  </si>
  <si>
    <t>1 slightly hazardous</t>
  </si>
  <si>
    <t>2 moderately hazardous</t>
  </si>
  <si>
    <t>3 strongly hazardous</t>
  </si>
  <si>
    <t>1 Explosive hazardous material</t>
  </si>
  <si>
    <t>10 Flammable liquids</t>
  </si>
  <si>
    <t>11 Flammable solids</t>
  </si>
  <si>
    <t>12 Non-flammable liquids</t>
  </si>
  <si>
    <t>13 Non-flammable solids</t>
  </si>
  <si>
    <t>2A Gases</t>
  </si>
  <si>
    <t>2B Aerosols</t>
  </si>
  <si>
    <t>3 Inflammable liquids</t>
  </si>
  <si>
    <t>3A Inflammable liquids</t>
  </si>
  <si>
    <t>3B Combustible liquids</t>
  </si>
  <si>
    <t>4.1A Other explosive hazardous materials</t>
  </si>
  <si>
    <t>4.1B Explosive hazardous solids</t>
  </si>
  <si>
    <t>42770 Pyrophorics or self-heating hazardous materials</t>
  </si>
  <si>
    <t>42798 Hazardous substances that emit flammable gases when in contact with water</t>
  </si>
  <si>
    <t>5.1A Strongly oxidising hazardous material</t>
  </si>
  <si>
    <t>5.1B Oxidising hazardous material</t>
  </si>
  <si>
    <t>5.1C Ammonium nitrate and ammonium nitrate-containing preparations</t>
  </si>
  <si>
    <t>42771 Organic peroxides and self-reactive hazardous materials</t>
  </si>
  <si>
    <t>6.1A Combustible, acutely toxic Cat. 1 and 2 / highly toxic hazardous materials</t>
  </si>
  <si>
    <t>6.1B Non-combustible, acutely toxic Cat. 1 and 2 / highly toxic hazardous materials</t>
  </si>
  <si>
    <t>6.1C Combustible, acutely toxic Cat. 3 / toxic or chronically effective hazardous materials</t>
  </si>
  <si>
    <t>6.1D Non-combustible, acutely toxic Cat. 3 / toxic or chronically effective hazardous materials</t>
  </si>
  <si>
    <t>42772 Infectious substances</t>
  </si>
  <si>
    <t>7 Radioactive substances</t>
  </si>
  <si>
    <t>8A Combustible, corrosive hazardous substances</t>
  </si>
  <si>
    <t>8B Non-combustible, corrosive hazardous substances</t>
  </si>
  <si>
    <t>01 Solid</t>
  </si>
  <si>
    <t>02 Liquid</t>
  </si>
  <si>
    <t>03 Gaseous</t>
  </si>
  <si>
    <t>04 Mixed form</t>
  </si>
  <si>
    <t>05 Cooling or dispersing gases</t>
  </si>
  <si>
    <t>06 Cooled liquid</t>
  </si>
  <si>
    <t>Aromatic</t>
  </si>
  <si>
    <t>Intense</t>
  </si>
  <si>
    <t>Spicy</t>
  </si>
  <si>
    <t>% i.dr.</t>
  </si>
  <si>
    <t>at least … % i.dr.</t>
  </si>
  <si>
    <t>% i.dr./in dairy portion</t>
  </si>
  <si>
    <t>Submit a new product</t>
  </si>
  <si>
    <t>Change data of existing product</t>
  </si>
  <si>
    <t>Add new quantity unit to existing product</t>
  </si>
  <si>
    <t>Base unit (single product)</t>
  </si>
  <si>
    <t>Quantity unit 1 (packaging unit)</t>
  </si>
  <si>
    <t>Quantity unit 2 (packaging unit)</t>
  </si>
  <si>
    <t>Explosive substances and articles</t>
  </si>
  <si>
    <t>Gases</t>
  </si>
  <si>
    <t>Flammable liquids</t>
  </si>
  <si>
    <t>Flammable solids, self-reactive substances and solid desensitized explosives</t>
  </si>
  <si>
    <t>Substances liable to spontaneous combustion</t>
  </si>
  <si>
    <t>Substances which, in contact with water, emit flammable gases</t>
  </si>
  <si>
    <t>Oxidizing substances</t>
  </si>
  <si>
    <t>Organic peroxides</t>
  </si>
  <si>
    <t>Toxic substances</t>
  </si>
  <si>
    <t>Infectious substances</t>
  </si>
  <si>
    <t>Radioactive material</t>
  </si>
  <si>
    <t>Corrosive substances</t>
  </si>
  <si>
    <t>Miscellaneous dangerous substances and articles</t>
  </si>
  <si>
    <t>Oneway packaging</t>
  </si>
  <si>
    <t>Reusable packaging</t>
  </si>
  <si>
    <t>No food</t>
  </si>
  <si>
    <t>Milk</t>
  </si>
  <si>
    <t>Sausage</t>
  </si>
  <si>
    <t>Bread/baked goods</t>
  </si>
  <si>
    <t>Drinks - Beer (incl. non-alcoholic beer)</t>
  </si>
  <si>
    <t>Drinks - Craftbeer</t>
  </si>
  <si>
    <t>Drinks - Wine</t>
  </si>
  <si>
    <t>Beverages - sparkling wine / spirits</t>
  </si>
  <si>
    <t>Drinks - Non-alcoholic (without beer)</t>
  </si>
  <si>
    <t>Food not intended for Nutri-Score</t>
  </si>
  <si>
    <t>Supplier does not participate in Nutri-Score</t>
  </si>
  <si>
    <t>EU Agriculture</t>
  </si>
  <si>
    <t>Non-EU Agriculture</t>
  </si>
  <si>
    <t>EU/non-EU Agriculture</t>
  </si>
  <si>
    <t>Prepared</t>
  </si>
  <si>
    <t>Unprepared</t>
  </si>
  <si>
    <t>Fibres</t>
  </si>
  <si>
    <t>Carbohydrates, thereof polyhydric alcohols</t>
  </si>
  <si>
    <t>Carbohydrates, thereof starch</t>
  </si>
  <si>
    <t>Fat, of which monounsaturated fatty acids (cis)</t>
  </si>
  <si>
    <t>Fat, thereof polyunsaturated fatty acids (cis)</t>
  </si>
  <si>
    <t>Amylopectin</t>
  </si>
  <si>
    <t xml:space="preserve">Arabinoxylan, produced from wheat endosperm </t>
  </si>
  <si>
    <t xml:space="preserve">Betaine </t>
  </si>
  <si>
    <t>Bromide</t>
  </si>
  <si>
    <t>beta-carotene; provitamin A</t>
  </si>
  <si>
    <t>Fat, thereof cholesterol</t>
  </si>
  <si>
    <t>Choline, total</t>
  </si>
  <si>
    <t>Cobalt</t>
  </si>
  <si>
    <t xml:space="preserve">Creatine </t>
  </si>
  <si>
    <t>Erythritol</t>
  </si>
  <si>
    <t>Linoleic acid</t>
  </si>
  <si>
    <t>Alpha-linolenic acid</t>
  </si>
  <si>
    <t>Arachidonic acid</t>
  </si>
  <si>
    <t>Eicosapentaenoic acid</t>
  </si>
  <si>
    <t>docosahexaenoic acid (DHA)</t>
  </si>
  <si>
    <t>LCPs (long chain, polyunsaturated fatty acids)</t>
  </si>
  <si>
    <t>Omega-3 fatty acids</t>
  </si>
  <si>
    <t>Omega-6 fatty acids</t>
  </si>
  <si>
    <t xml:space="preserve">Folate, total </t>
  </si>
  <si>
    <t>Bicarbonate (or hydrogen carbonate)</t>
  </si>
  <si>
    <t>Galactose (=galactooligosaccharides)</t>
  </si>
  <si>
    <t xml:space="preserve">Beta-Glucans </t>
  </si>
  <si>
    <t>Glucose</t>
  </si>
  <si>
    <t>Isoflavones</t>
  </si>
  <si>
    <t>Carnitine</t>
  </si>
  <si>
    <t>Lactite</t>
  </si>
  <si>
    <t>Carbohydrates, thereof lactose</t>
  </si>
  <si>
    <t>Lactose</t>
  </si>
  <si>
    <t>Malt sugar</t>
  </si>
  <si>
    <t>Maltitol</t>
  </si>
  <si>
    <t>Mannite</t>
  </si>
  <si>
    <t>Sodium</t>
  </si>
  <si>
    <t>Nitrate</t>
  </si>
  <si>
    <t>Nitrite</t>
  </si>
  <si>
    <t>Nucleotide</t>
  </si>
  <si>
    <t>Pectin</t>
  </si>
  <si>
    <t>Polysaccharides (carbohydrates, thereof polysaccharides)</t>
  </si>
  <si>
    <t>Sulphate 4+</t>
  </si>
  <si>
    <t xml:space="preserve">Selenium, inorganic </t>
  </si>
  <si>
    <t xml:space="preserve">Selenium, organic </t>
  </si>
  <si>
    <t>Silicon</t>
  </si>
  <si>
    <t>Sorbitol</t>
  </si>
  <si>
    <t xml:space="preserve">Resistant starch </t>
  </si>
  <si>
    <t xml:space="preserve">Sucrose </t>
  </si>
  <si>
    <t>Taurine</t>
  </si>
  <si>
    <t xml:space="preserve">Water </t>
  </si>
  <si>
    <t>Whey protein</t>
  </si>
  <si>
    <t>Xylitol</t>
  </si>
  <si>
    <t>Chloride</t>
  </si>
  <si>
    <t>Chrome</t>
  </si>
  <si>
    <t>Copper</t>
  </si>
  <si>
    <t>Fluoride</t>
  </si>
  <si>
    <t>Iron</t>
  </si>
  <si>
    <t>Folic acid</t>
  </si>
  <si>
    <t>Iodine</t>
  </si>
  <si>
    <t>Potassium</t>
  </si>
  <si>
    <t>Manganese</t>
  </si>
  <si>
    <t>Molybdenum</t>
  </si>
  <si>
    <t>Phosphorus</t>
  </si>
  <si>
    <t>Pantothenic acid</t>
  </si>
  <si>
    <t>vitamin B 2, riboflavin</t>
  </si>
  <si>
    <t>Selenium</t>
  </si>
  <si>
    <t>vitamin B 1, thiamine</t>
  </si>
  <si>
    <t>vitamin A</t>
  </si>
  <si>
    <t xml:space="preserve">vitamin B 12 </t>
  </si>
  <si>
    <t>vitamin C</t>
  </si>
  <si>
    <t>vitamin D</t>
  </si>
  <si>
    <t>vitamin E</t>
  </si>
  <si>
    <t>vitamin K</t>
  </si>
  <si>
    <t>Zinc</t>
  </si>
  <si>
    <t>No allergenic ingredients that require labelling</t>
  </si>
  <si>
    <t>Free from</t>
  </si>
  <si>
    <t>Contains</t>
  </si>
  <si>
    <t>May contain (traces)</t>
  </si>
  <si>
    <t>Spelt</t>
  </si>
  <si>
    <t>Barley</t>
  </si>
  <si>
    <t>Oats</t>
  </si>
  <si>
    <t>Rye</t>
  </si>
  <si>
    <t>Wheat</t>
  </si>
  <si>
    <t>Butternut</t>
  </si>
  <si>
    <t>Chinquapin nuts</t>
  </si>
  <si>
    <t>Ginkgo nut</t>
  </si>
  <si>
    <t>Hazelnuts</t>
  </si>
  <si>
    <t>Cashew nuts (Cashew)</t>
  </si>
  <si>
    <t>Macadamia nuts/Queenland nuts</t>
  </si>
  <si>
    <t>Almonds</t>
  </si>
  <si>
    <t>Brazil nuts</t>
  </si>
  <si>
    <t>Pecan nuts</t>
  </si>
  <si>
    <t>Pistachios</t>
  </si>
  <si>
    <t>Walnuts</t>
  </si>
  <si>
    <t>Beechnut</t>
  </si>
  <si>
    <t>Contains no additives that have to be marked on the menu according to §9 ZZuIV</t>
  </si>
  <si>
    <t>Aroma/Aroma</t>
  </si>
  <si>
    <t>Assembled from fish pieces</t>
  </si>
  <si>
    <t>Assembled from pieces of meat</t>
  </si>
  <si>
    <t>Contains aspartame (a source of phenylalanine)</t>
  </si>
  <si>
    <t>Contains caffeine. Not recommended for children and pregnant or nursing women</t>
  </si>
  <si>
    <t>Contains liquorice</t>
  </si>
  <si>
    <t>Contains liquorice - in case of high blood pressure excessive consumption of this product should be avoided</t>
  </si>
  <si>
    <t>Increased caffeine content. Not recommended for children and pregnant or nursing women</t>
  </si>
  <si>
    <t>With added proteins</t>
  </si>
  <si>
    <t>With added plant sterols/with added plant stanols</t>
  </si>
  <si>
    <t>With added water</t>
  </si>
  <si>
    <t>Natural flavors</t>
  </si>
  <si>
    <t>Smoke flavouring / smoke flavourings</t>
  </si>
  <si>
    <t>Packed in a protective atmosphere</t>
  </si>
  <si>
    <t>Sausage casing not edible</t>
  </si>
  <si>
    <t>Ingredient exchange</t>
  </si>
  <si>
    <t>Basic level (0%)</t>
  </si>
  <si>
    <t>Ready to cook (25%)</t>
  </si>
  <si>
    <t>Ready for production (50%)</t>
  </si>
  <si>
    <t>Ready to cook (65%)</t>
  </si>
  <si>
    <t>Ready to regenerate (85%)</t>
  </si>
  <si>
    <t>Ready to eat (100%)</t>
  </si>
  <si>
    <t>Cage housing</t>
  </si>
  <si>
    <t>Cage-free housing</t>
  </si>
  <si>
    <t>Ecological farming</t>
  </si>
  <si>
    <t>Free-range farming</t>
  </si>
  <si>
    <t>Other:</t>
  </si>
  <si>
    <t>Poultry</t>
  </si>
  <si>
    <t>Beef</t>
  </si>
  <si>
    <t>Pig</t>
  </si>
  <si>
    <t>Other</t>
  </si>
  <si>
    <t>Not previously frozen</t>
  </si>
  <si>
    <t>Previously frozen</t>
  </si>
  <si>
    <t>01 - Africa - Inland waters</t>
  </si>
  <si>
    <t>02 - America, North - Inland waters</t>
  </si>
  <si>
    <t>03 - America, South - Inland waters</t>
  </si>
  <si>
    <t>04 - Asia - Inland waters</t>
  </si>
  <si>
    <t>05 - Europe - Inland waters</t>
  </si>
  <si>
    <t>06 - Oceania - Inland waters</t>
  </si>
  <si>
    <t>07 - Former USSR - Inland waters</t>
  </si>
  <si>
    <t>08 - Antarctic - inland waters</t>
  </si>
  <si>
    <t>18 - Arctic Ocean</t>
  </si>
  <si>
    <t>21 - Northwest Atlantic</t>
  </si>
  <si>
    <t>31 - Central West Atlantic</t>
  </si>
  <si>
    <t>34 - Atlantic, East Central</t>
  </si>
  <si>
    <t>41 - Southwest Atlantic</t>
  </si>
  <si>
    <t>47 - South-East Atlantic</t>
  </si>
  <si>
    <t>48 - Atlantic, Antarctic</t>
  </si>
  <si>
    <t>51 - Western Indian Ocean</t>
  </si>
  <si>
    <t>57 - Eastern Indian Ocean</t>
  </si>
  <si>
    <t>58 - Indian Ocean, Antarctic and Southern</t>
  </si>
  <si>
    <t>61 - Northwest Pacific</t>
  </si>
  <si>
    <t>67 - North-East Pacific</t>
  </si>
  <si>
    <t>71 - Central West Pacific</t>
  </si>
  <si>
    <t>77 - Middle East Pacific</t>
  </si>
  <si>
    <t>81 - South West Pacific</t>
  </si>
  <si>
    <t>87 - South-East Pacific</t>
  </si>
  <si>
    <t>88 - Pacific, Antarctic</t>
  </si>
  <si>
    <t>21.0 - Sub-area: Baffin Island, East Bluff, Bylot Island, Devon Island, Ellesmere Island</t>
  </si>
  <si>
    <t>21.1 - Sub-area: Baffin Bay, Davis Strait</t>
  </si>
  <si>
    <t>21.2 - Sub-area: Labrador coast</t>
  </si>
  <si>
    <t>21.3 - Sub-area: Newfoundland</t>
  </si>
  <si>
    <t>21.4 - Sub-area: North-west Atlantic</t>
  </si>
  <si>
    <t>21.5 - Sub-area: Georges Bank, Gulf of Maine</t>
  </si>
  <si>
    <t>21.6 - Sub-area: Rhode Island</t>
  </si>
  <si>
    <t>27.1 - Sub-area: Barents Sea (Sub-area I)</t>
  </si>
  <si>
    <t>27.2 - Sub-area: Norwegian Sea, Svalbard and Bear Island (Sub-area II)</t>
  </si>
  <si>
    <t>27.2a - Division: Norwegian Sea (IIa)</t>
  </si>
  <si>
    <t>27.2b - Division: Svalbard and Bear Island (IIb)</t>
  </si>
  <si>
    <t xml:space="preserve">27.3 - Sub-area: Skagerrak, Kattegat, Sound, Belt Sea and Baltic Sea (Sub-area III) </t>
  </si>
  <si>
    <t>27.3a - Division: Skagerrak and Kattegat (IIIa)</t>
  </si>
  <si>
    <t>27.3bc - Division: Belts and Sound / Transitional Area (IIIb, c)</t>
  </si>
  <si>
    <t>27.3b - Division: Öresund (IIIb sub-area:)</t>
  </si>
  <si>
    <t xml:space="preserve">27.3c - Division: Beltsee (IIIc sub-area:) </t>
  </si>
  <si>
    <t xml:space="preserve">27.3d - Division: Baltic Sea (IIId (-)) </t>
  </si>
  <si>
    <t>27.4 - Sub-area: North Sea (Sub-area IV)</t>
  </si>
  <si>
    <t>27.4a - Division: Northern North Sea (IVa)</t>
  </si>
  <si>
    <t>27.4b - Division: Central North Sea (IVb)</t>
  </si>
  <si>
    <t>27.4c - Division: Southern North Sea (IVc)</t>
  </si>
  <si>
    <t>27.5 - Sub-area: Icelandic and Faeroe Islands (Sub-area V)</t>
  </si>
  <si>
    <t>27.5a - Division: Iceland Reasons (Va)</t>
  </si>
  <si>
    <t>27.5b - Division: Faroe Islands (Vb)</t>
  </si>
  <si>
    <t>27.6 - Sub-area: Rockall, North West coast of Scotland and Northern Ireland (Sub-area VI)</t>
  </si>
  <si>
    <t>27.6a - Division: north-west coast of Scotland and Northern Ireland / west of Scotland (VIa)</t>
  </si>
  <si>
    <t>27.7 - Sub-area: Irish Sea, Western Ireland, Porcupine Bank, Eastern and Western English Channel, etc (Sub-area VII)</t>
  </si>
  <si>
    <t>27.7a - Division: Irish Sea (VIIa)</t>
  </si>
  <si>
    <t>27.7b - Division: West of Ireland (VIIb)</t>
  </si>
  <si>
    <t>27.7c - Division: Porcupine Bank (VIIc)</t>
  </si>
  <si>
    <t>27.7d - Eastern Channel Division (VIId)</t>
  </si>
  <si>
    <t>27.7e - Western Channel Division (VIIe)</t>
  </si>
  <si>
    <t>27.7f - Division: Bristol Channel (VIIf)</t>
  </si>
  <si>
    <t>27.7g - Division: Northern Celtic Sea (VIIg)</t>
  </si>
  <si>
    <t>27.7h - Division: Southern Celtic Sea (VIIh)</t>
  </si>
  <si>
    <t>27.7j - Division: South West of Ireland - East (VIIj)</t>
  </si>
  <si>
    <t>27.7k - Division: South West of Ireland - West (VIIk)</t>
  </si>
  <si>
    <t>27.8 - Sub-area: Bay of Biscay (Sub-area VIII)</t>
  </si>
  <si>
    <t>27.8a - Division: Northern Vizcaya (VIIIa)</t>
  </si>
  <si>
    <t>27.8b - Division: Central Biscay (VIIIb)</t>
  </si>
  <si>
    <t>27.8c - Division: Southern Bay of Biscay (VIIIc)</t>
  </si>
  <si>
    <t>27.8d - Division: Outer Bay of Biscay (VIIId)</t>
  </si>
  <si>
    <t>27.8e - Division: Western Bay of Biscay (VIIIe)</t>
  </si>
  <si>
    <t>27.9 - Sub-area: Portuguese waters (Sub-area IX)</t>
  </si>
  <si>
    <t>27.9a - Division: Portuguese waters - East (IXa)</t>
  </si>
  <si>
    <t>27.9b - Division: Portuguese waters - West (IXb)</t>
  </si>
  <si>
    <t>27.10 - Sub-area: Azores Basin and South Northeast Atlantic Ocean (Sub-area X)</t>
  </si>
  <si>
    <t>27.12 - Sub-area: Northern Azores (Sub-area XII)</t>
  </si>
  <si>
    <t>27.14 - Sub-area: East Greenland (Sub-area XIV)</t>
  </si>
  <si>
    <t>27.14a - Division: North-East Greenland, East Greenland (XIVa)</t>
  </si>
  <si>
    <t>27.14b - Division: South-East Greenland (XIVb)</t>
  </si>
  <si>
    <t>34.1 - Sub-area: North central Atlantic coast</t>
  </si>
  <si>
    <t>34.2 - Sub-area: North-Central Atlantic</t>
  </si>
  <si>
    <t>34.3 - Sub-area: South-central Atlantic coast</t>
  </si>
  <si>
    <t>34.4 - Sub-area: South-Central Atlantic</t>
  </si>
  <si>
    <t>37.1 - Sub-area: Western Mediterranean</t>
  </si>
  <si>
    <t xml:space="preserve">37.1.1 - Division: Balearic Islands </t>
  </si>
  <si>
    <t>37.1.2 - Division: Lion Golf</t>
  </si>
  <si>
    <t>37.1.3 - Division: Sardinia</t>
  </si>
  <si>
    <t>37.2 - Sub-area: Central Mediterranean</t>
  </si>
  <si>
    <t>37.2.1 - Division: Adriatic Sea</t>
  </si>
  <si>
    <t>37.2.2 - Division: Ionian Sea</t>
  </si>
  <si>
    <t>37.3 - Sub-area: Eastern Mediterranean</t>
  </si>
  <si>
    <t>37.3.1 - Division: Aegean Sea</t>
  </si>
  <si>
    <t>37.3.2 - Division: Levantine Sea</t>
  </si>
  <si>
    <t>37.4 - Sub-area: Black Sea</t>
  </si>
  <si>
    <t>37.4.1 - Division: Sea of Marmara</t>
  </si>
  <si>
    <t xml:space="preserve">37.4.2 - Division: Black Sea </t>
  </si>
  <si>
    <t xml:space="preserve">37.4.3 - Division: Sea of Azov </t>
  </si>
  <si>
    <t>41.1 - Sub-area: North Atlantic</t>
  </si>
  <si>
    <t>41.2 - Sub-area: Central Atlantic</t>
  </si>
  <si>
    <t>41.3 - Sub-area: Southern Atlantic</t>
  </si>
  <si>
    <t>48.1 - Sub-area: Peninsula (Atlantic Ocean)</t>
  </si>
  <si>
    <t>48.2 - Sub-area: South Orkney</t>
  </si>
  <si>
    <t>48.3 - Sub-area: South Georgia</t>
  </si>
  <si>
    <t>48.4 - Sub-area: South Sandwich</t>
  </si>
  <si>
    <t>48.5 - Sub-area: Weddel Sea</t>
  </si>
  <si>
    <t>48.6 - Sub-area: Bouvet</t>
  </si>
  <si>
    <t>51.1 - Sub-area: Red Sea</t>
  </si>
  <si>
    <t>51.2 - Sub-area: Persian Gulf</t>
  </si>
  <si>
    <t>51.3 - Sub-area: Western Arabian Sea</t>
  </si>
  <si>
    <t>51.4 - Sub-area: Eastern Arabian Sea, Lake Lakkadives</t>
  </si>
  <si>
    <t>51.5 - Sub-area: Somalia, Kenya and Tanzania</t>
  </si>
  <si>
    <t>51.6 - Sub-area: Madagascar and Mozambique Channel</t>
  </si>
  <si>
    <t>51.7 - Sub-area: Western Indian Ocean</t>
  </si>
  <si>
    <t>51.8 - Sub-area: Mozambique</t>
  </si>
  <si>
    <t>57.1 - Sub-area: Bay of Bengal</t>
  </si>
  <si>
    <t>57.2 - Sub-area: North-East Indian Ocean</t>
  </si>
  <si>
    <t>57.3 - Sub-area: East-Central Indian Ocean</t>
  </si>
  <si>
    <t>57.4 - Sub-area: Eastern Indian Ocean</t>
  </si>
  <si>
    <t>57.5 - Sub-area: Western Australia</t>
  </si>
  <si>
    <t>57.6 - Sub-area: Southern Australia</t>
  </si>
  <si>
    <t>58.4 - Sub-area: Enderby-Wilkes</t>
  </si>
  <si>
    <t>58.5 - Sub-area: Kerguelen, McDonald</t>
  </si>
  <si>
    <t xml:space="preserve">58.6 - Sub-area: Crozet </t>
  </si>
  <si>
    <t>58.7 - Sub-area: Marion Edward</t>
  </si>
  <si>
    <t>87.1 - Sub-area: Northern Pacific Ocean</t>
  </si>
  <si>
    <t>87.2 - Sub-area: Central Pacific</t>
  </si>
  <si>
    <t>87.3 - Sub-area: Southern Pacific Ocean</t>
  </si>
  <si>
    <t>88.1 - Sub-area: Eastern Ross Sea</t>
  </si>
  <si>
    <t>88.2 - Sub-area: Western Ross Sea</t>
  </si>
  <si>
    <t>88.3 - Sub-area: Amundsen Sea</t>
  </si>
  <si>
    <t>01 - Surrounding nets</t>
  </si>
  <si>
    <t>02 - Calf nets</t>
  </si>
  <si>
    <t>03 - Trawls</t>
  </si>
  <si>
    <t>05 - Lifting nets</t>
  </si>
  <si>
    <t>07 - Gillnets and entangling nets</t>
  </si>
  <si>
    <t>08 - Traps</t>
  </si>
  <si>
    <t>09 - Hooks and lines</t>
  </si>
  <si>
    <t>DRB - Boat dredges (dredges pulled by the boat)</t>
  </si>
  <si>
    <t>DRH - Hand dredgers (used on board ships)</t>
  </si>
  <si>
    <t>DX - Dredgen (not specified)</t>
  </si>
  <si>
    <t>FAR - Traps - Air traps</t>
  </si>
  <si>
    <t>FCN - Throwing nets</t>
  </si>
  <si>
    <t>FG - Falling device</t>
  </si>
  <si>
    <t>FIX - Traps - Not specified</t>
  </si>
  <si>
    <t>FPN - Traps - Stationary uncovered impact nets</t>
  </si>
  <si>
    <t>FPO - Traps - Pot, pot traps</t>
  </si>
  <si>
    <t>FSN - Traps - Hamen</t>
  </si>
  <si>
    <t>FWR - Traps - Barriers, fences, weirs</t>
  </si>
  <si>
    <t>FYK - Traps - Fishnets</t>
  </si>
  <si>
    <t>GEN - Gillnets and entangling nets - Not specified</t>
  </si>
  <si>
    <t>GN - Gillnets and entangling nets - Gillnets (not specified)</t>
  </si>
  <si>
    <t>GNC - Gillnets and entangling nets - Encircling gillnets</t>
  </si>
  <si>
    <t>GND - Gillnets and entangling nets - Driftnets</t>
  </si>
  <si>
    <t>GNF - Gillnets and entangling nets - Fixed gillnets (on poles)</t>
  </si>
  <si>
    <t>GNS - Gillnets and entangling nets - Bottom-set gillnets (anchored)</t>
  </si>
  <si>
    <t>GTN - Gillnets and entangling nets - Combined gillnets and entangling nets</t>
  </si>
  <si>
    <t>GTR - Gillnets and entangling nets - Entangling nets</t>
  </si>
  <si>
    <t>HAR - Harpoons</t>
  </si>
  <si>
    <t>HMD - Harvesting machines - Mechanized rotating gene</t>
  </si>
  <si>
    <t>HMP - Pumps</t>
  </si>
  <si>
    <t>HMX - Harvesters - Not specified</t>
  </si>
  <si>
    <t>LA - encircling nets - without purse lines (lampara nets)</t>
  </si>
  <si>
    <t>LHM - Hooks and lines - Hand lines and fishing lines (mechanised)</t>
  </si>
  <si>
    <t>LHP - Hooks and lines - Hand lines and fishing lines (hand operated)</t>
  </si>
  <si>
    <t>LL - Hooks and lines - Longlines (not specified)</t>
  </si>
  <si>
    <t>LLD - Hooks and lines - Longlines (floating)</t>
  </si>
  <si>
    <t>LLS - Hooks and lines - Basic lines</t>
  </si>
  <si>
    <t>LN - Lifting nets - Not specified</t>
  </si>
  <si>
    <t>LNB - Lifting nets - Boat operated</t>
  </si>
  <si>
    <t>LNP - Lifting nets - Portable</t>
  </si>
  <si>
    <t>LNS - lifting nets - stationary (operated from the shore)</t>
  </si>
  <si>
    <t>LTL - Hooks and lines - Trolling</t>
  </si>
  <si>
    <t>LX - Hooks and lines - Not specified</t>
  </si>
  <si>
    <t>LY - Surrounding and lifting nets - Not specified</t>
  </si>
  <si>
    <t>MIS - Other safety gear</t>
  </si>
  <si>
    <t>NK - Unknown or unspecified safety gear</t>
  </si>
  <si>
    <t>OT - Pelagic trawls - Otter trawls (not specified)</t>
  </si>
  <si>
    <t>OTB - Bottom trawls - Otter trawls</t>
  </si>
  <si>
    <t>OTM - Pelagic trawls - Otter trawls</t>
  </si>
  <si>
    <t>OTT - Pelagic trawls - Double-shelled trawls (trouser nets)</t>
  </si>
  <si>
    <t>PS - Encircling nets - With purse seines</t>
  </si>
  <si>
    <t>PS1 - encircling nets - purse seines operated by one boat</t>
  </si>
  <si>
    <t>PS2 - encircling nets - purse seines operated by two boats</t>
  </si>
  <si>
    <t>PT - Pelagic otter trawls - Double rigged (not specified)</t>
  </si>
  <si>
    <t>PTB - Boulder nets - Two-ship combinations</t>
  </si>
  <si>
    <t>PTM - Pelagic otter trawls - Double hull</t>
  </si>
  <si>
    <t>RG - Leisure fishing/fishing equipment</t>
  </si>
  <si>
    <t>SB - seine nets - shore seines</t>
  </si>
  <si>
    <t>SDN - Calf Nets - Snubber seines</t>
  </si>
  <si>
    <t>SPR - seines - two-vessel seines</t>
  </si>
  <si>
    <t>SSC - Calf Nets - Scottish Calf Nets</t>
  </si>
  <si>
    <t>SV - seine nets - boat or ship seines</t>
  </si>
  <si>
    <t>SX - Calf nets - Not specified</t>
  </si>
  <si>
    <t>TB - Bottom otter trawls - Not specified</t>
  </si>
  <si>
    <t>TBB - demersal otter trawl - beam trawls</t>
  </si>
  <si>
    <t>TBN - Bottom otter trawls - Norway lobster trawls</t>
  </si>
  <si>
    <t>TBS - demersal otter trawls - Shrimp trawls</t>
  </si>
  <si>
    <t>TM - Pelagic otter trawls - Not specified</t>
  </si>
  <si>
    <t>TMS - Pelagic trawls - Shrimp trawls</t>
  </si>
  <si>
    <t>TX - Pelagic trawls - Other (not specified)</t>
  </si>
  <si>
    <t>One-off (One-off catch/fish farming)</t>
  </si>
  <si>
    <t>Periodic (seasonal catch)</t>
  </si>
  <si>
    <t>Real Time (date &amp; time of catch)</t>
  </si>
  <si>
    <t>Red</t>
  </si>
  <si>
    <t>White</t>
  </si>
  <si>
    <t>Not specified</t>
  </si>
  <si>
    <t>Semi-dry</t>
  </si>
  <si>
    <t>Extra-dry</t>
  </si>
  <si>
    <t>Dry-sweet</t>
  </si>
  <si>
    <t>Austere</t>
  </si>
  <si>
    <t>Austere extra</t>
  </si>
  <si>
    <t>Naturally austere</t>
  </si>
  <si>
    <t>min. … % fat</t>
  </si>
  <si>
    <t>… % fat</t>
  </si>
  <si>
    <t>max. … % fat</t>
  </si>
  <si>
    <t>Other food with LMIV (EU 1169/2011) obligation</t>
  </si>
  <si>
    <t>Other food without LMIV (EU 1169/2011) obligation</t>
  </si>
  <si>
    <t>Statement of Place (to be completed by the supplier)</t>
  </si>
  <si>
    <t>Production facility 1</t>
  </si>
  <si>
    <t>Production facility 2</t>
  </si>
  <si>
    <t>Production facility 3</t>
  </si>
  <si>
    <t>Product Management/Marketing</t>
  </si>
  <si>
    <t>Quality Management</t>
  </si>
  <si>
    <t>Address:</t>
  </si>
  <si>
    <t>REWE Audit already carried out?</t>
  </si>
  <si>
    <t>REWE Bio-Audit already carried out?</t>
  </si>
  <si>
    <t>Date:</t>
  </si>
  <si>
    <t>Distributor</t>
  </si>
  <si>
    <t>Distributor name:</t>
  </si>
  <si>
    <t>Distributor address:</t>
  </si>
  <si>
    <t>Telephone:</t>
  </si>
  <si>
    <t>Contacts (to be completed by the supplier)</t>
  </si>
  <si>
    <t>Timing (to be completed by the supplier)</t>
  </si>
  <si>
    <t>Date of providing final artwork to supplier:</t>
  </si>
  <si>
    <t>Date of final artwortk approval:</t>
  </si>
  <si>
    <t>Time from final artwork approval to supply availability:</t>
  </si>
  <si>
    <t>Date of first production:</t>
  </si>
  <si>
    <t>Planned product listing date/promotion week:</t>
  </si>
  <si>
    <r>
      <t xml:space="preserve">This section is </t>
    </r>
    <r>
      <rPr>
        <b/>
        <u/>
        <sz val="16"/>
        <color rgb="FFFFFF00"/>
        <rFont val="Calibri"/>
        <family val="2"/>
        <scheme val="minor"/>
      </rPr>
      <t>mandatory</t>
    </r>
    <r>
      <rPr>
        <sz val="16"/>
        <color rgb="FFFFFF00"/>
        <rFont val="Calibri"/>
        <family val="2"/>
        <scheme val="minor"/>
      </rPr>
      <t xml:space="preserve"> for all private label items.
All fields </t>
    </r>
    <r>
      <rPr>
        <b/>
        <u/>
        <sz val="16"/>
        <color rgb="FFFFFF00"/>
        <rFont val="Calibri"/>
        <family val="2"/>
        <scheme val="minor"/>
      </rPr>
      <t>marked in red must be completed</t>
    </r>
    <r>
      <rPr>
        <sz val="16"/>
        <color rgb="FFFFFF00"/>
        <rFont val="Calibri"/>
        <family val="2"/>
        <scheme val="minor"/>
      </rPr>
      <t>. Grey shaded fields must not be completed.</t>
    </r>
  </si>
  <si>
    <t xml:space="preserve">If you do not know what to enter in a field, please click in the cell in which a value is to be entered or selected. 
Then a yellow information field with further explanations will often appear. </t>
  </si>
  <si>
    <t>If this does not help, please consult the guide for private labels (click here).</t>
  </si>
  <si>
    <t xml:space="preserve"> Where a component consists of several constituents, 
the outer or larger constituent shall be indicated as 'constituent 1'.</t>
  </si>
  <si>
    <t>General packaging information</t>
  </si>
  <si>
    <t>Specific packaging information</t>
  </si>
  <si>
    <t>Business matter:</t>
  </si>
  <si>
    <t>Data expected to be valid from:</t>
  </si>
  <si>
    <t>What components does the packaging consist of?</t>
  </si>
  <si>
    <t>Separable from MB?</t>
  </si>
  <si>
    <t>Main body (MB):</t>
  </si>
  <si>
    <t>Closure/Lid:</t>
  </si>
  <si>
    <t>Label/Sticker:</t>
  </si>
  <si>
    <t>Packaging recyclable?</t>
  </si>
  <si>
    <t>Is the packaging subject to licensing?</t>
  </si>
  <si>
    <t>Component: Main body</t>
  </si>
  <si>
    <t>Component: Closure/Lid</t>
  </si>
  <si>
    <t>Component: Label/Sticker</t>
  </si>
  <si>
    <t>Constituent 1</t>
  </si>
  <si>
    <t>Constituent 2</t>
  </si>
  <si>
    <t>Constituent 3</t>
  </si>
  <si>
    <t>Type:</t>
  </si>
  <si>
    <t>Constituent subject to licensing?</t>
  </si>
  <si>
    <t>Weight of the constituent:</t>
  </si>
  <si>
    <t>Material:</t>
  </si>
  <si>
    <t>Virgin material (type):</t>
  </si>
  <si>
    <t>Recyceled material (type):</t>
  </si>
  <si>
    <t>Coating:</t>
  </si>
  <si>
    <t>Share of constituent:</t>
  </si>
  <si>
    <t>Plausibility of this constituent:</t>
  </si>
  <si>
    <t>Fraction weights (automatically calculated, based on the above stated data)</t>
  </si>
  <si>
    <t>Fraction weights</t>
  </si>
  <si>
    <t>Packaging plausibility</t>
  </si>
  <si>
    <t>Product weight gross (in g):</t>
  </si>
  <si>
    <t>Product weight net (in g):</t>
  </si>
  <si>
    <t>Packaging weight (in g):</t>
  </si>
  <si>
    <t>Aluminium:</t>
  </si>
  <si>
    <t>Paper liners</t>
  </si>
  <si>
    <t>Cup</t>
  </si>
  <si>
    <t>Inlay</t>
  </si>
  <si>
    <t>Inlay paper</t>
  </si>
  <si>
    <t>Folding box</t>
  </si>
  <si>
    <t>Foil</t>
  </si>
  <si>
    <t>Filling material</t>
  </si>
  <si>
    <t>Beverage carton</t>
  </si>
  <si>
    <t>Edge protection</t>
  </si>
  <si>
    <t>Capsule</t>
  </si>
  <si>
    <t>Clothes hanger</t>
  </si>
  <si>
    <t>Net</t>
  </si>
  <si>
    <t>Top film</t>
  </si>
  <si>
    <t>Polybag</t>
  </si>
  <si>
    <t>Roll</t>
  </si>
  <si>
    <t>Absorbing inlay</t>
  </si>
  <si>
    <t>Screw jar</t>
  </si>
  <si>
    <t>Wicketed bag</t>
  </si>
  <si>
    <t>Plate</t>
  </si>
  <si>
    <t>Lower film</t>
  </si>
  <si>
    <t>Fluted paper</t>
  </si>
  <si>
    <t>Screw cap</t>
  </si>
  <si>
    <t>Dispenser lid</t>
  </si>
  <si>
    <t>Spray gun</t>
  </si>
  <si>
    <t>Suction tube</t>
  </si>
  <si>
    <t>Aeorsoling nozzle</t>
  </si>
  <si>
    <t>Hangtag fastening cord</t>
  </si>
  <si>
    <t>Plant label (pot sticker)</t>
  </si>
  <si>
    <t>Paper, cardboard, paperboard</t>
  </si>
  <si>
    <t>Plastics</t>
  </si>
  <si>
    <t>Ferrous metals</t>
  </si>
  <si>
    <t>Natural material</t>
  </si>
  <si>
    <t>Liquid packaging board</t>
  </si>
  <si>
    <t>Other Composite</t>
  </si>
  <si>
    <t xml:space="preserve">Fresh fiber
</t>
  </si>
  <si>
    <t>Other paper, cardboard, paperboard</t>
  </si>
  <si>
    <t>Other virgin plastics</t>
  </si>
  <si>
    <t>Organic PE</t>
  </si>
  <si>
    <t>Organic PP</t>
  </si>
  <si>
    <t>Organic PET</t>
  </si>
  <si>
    <t>Organic PA</t>
  </si>
  <si>
    <t>Starch blends</t>
  </si>
  <si>
    <t>Other bioplastics</t>
  </si>
  <si>
    <t>Ferrous metal</t>
  </si>
  <si>
    <t xml:space="preserve">Tinplate </t>
  </si>
  <si>
    <t>Cotton</t>
  </si>
  <si>
    <t>Linen</t>
  </si>
  <si>
    <t>Wool</t>
  </si>
  <si>
    <t>Agricultural waste</t>
  </si>
  <si>
    <t>Wood</t>
  </si>
  <si>
    <t>Bamboo</t>
  </si>
  <si>
    <t>Cork</t>
  </si>
  <si>
    <t>Ceramics</t>
  </si>
  <si>
    <t>Other natural material</t>
  </si>
  <si>
    <t>Other liquid packaging board</t>
  </si>
  <si>
    <t>Used paper (recycled)</t>
  </si>
  <si>
    <t>rPE(PCR)</t>
  </si>
  <si>
    <t xml:space="preserve">Other plastic recyclates (PCR) </t>
  </si>
  <si>
    <t xml:space="preserve">Other plastic recyclates - mixed plastics (PCR) </t>
  </si>
  <si>
    <t>Recycled tinplate</t>
  </si>
  <si>
    <t>Recycled ferrous metal</t>
  </si>
  <si>
    <t>Recycled aluminium</t>
  </si>
  <si>
    <t>Recycled glass</t>
  </si>
  <si>
    <t>Recycled cotton</t>
  </si>
  <si>
    <t>Recycled jute</t>
  </si>
  <si>
    <t>Recycled linen</t>
  </si>
  <si>
    <t>Recycled wool</t>
  </si>
  <si>
    <t>Recycled agricultural waste</t>
  </si>
  <si>
    <t>Recycled wood</t>
  </si>
  <si>
    <t>Recycled bamboo</t>
  </si>
  <si>
    <t>Recycled cork</t>
  </si>
  <si>
    <t>Recycled ceramics</t>
  </si>
  <si>
    <t>Other recyceld natural material</t>
  </si>
  <si>
    <t>PE-Coating</t>
  </si>
  <si>
    <t>PET-Coating</t>
  </si>
  <si>
    <t>EVOH-Coating</t>
  </si>
  <si>
    <t>PVDC-Coating</t>
  </si>
  <si>
    <t>PVOH-Coating</t>
  </si>
  <si>
    <t>PA-Coating</t>
  </si>
  <si>
    <t>PP-Coating</t>
  </si>
  <si>
    <t>Acryl-Coating</t>
  </si>
  <si>
    <t>Other plastics coating</t>
  </si>
  <si>
    <t>Aluminium foil coating</t>
  </si>
  <si>
    <t>Other metals coating</t>
  </si>
  <si>
    <t>Wax-Coating</t>
  </si>
  <si>
    <t>SiOx plasma coating</t>
  </si>
  <si>
    <t>Carbon plasma coating</t>
  </si>
  <si>
    <t>Oxygen scavenger coating</t>
  </si>
  <si>
    <t>Other coatings</t>
  </si>
  <si>
    <t>Activated carbon coating</t>
  </si>
  <si>
    <t>New product with packaging information</t>
  </si>
  <si>
    <t>Change of existing packaging information</t>
  </si>
  <si>
    <t>Packaging information for existing product</t>
  </si>
  <si>
    <t>All packaging is subject to licensing</t>
  </si>
  <si>
    <t>All packaging is not subject to licensing</t>
  </si>
  <si>
    <t>Part of the packaging is not subject to licensing</t>
  </si>
  <si>
    <t>None</t>
  </si>
  <si>
    <t>No virgin share, only recycled material</t>
  </si>
  <si>
    <t>No recycled share, only virgin material</t>
  </si>
  <si>
    <t>Paper, cardboard, paperboard:</t>
  </si>
  <si>
    <t>Plastics:</t>
  </si>
  <si>
    <t>Ferrous metals:</t>
  </si>
  <si>
    <t>Glass:</t>
  </si>
  <si>
    <t>Natural material:</t>
  </si>
  <si>
    <t>Liquid packaging board:</t>
  </si>
  <si>
    <t>Other Composite:</t>
  </si>
  <si>
    <t>Banderole/tape</t>
  </si>
  <si>
    <t>Label/sticker</t>
  </si>
  <si>
    <t>Paper, cardboard, paperboard/PE</t>
  </si>
  <si>
    <t>Paper, cardboard, paperboard/PP</t>
  </si>
  <si>
    <t>Fresh fiber/grass paper</t>
  </si>
  <si>
    <t>Paper, cardboard, paperboard/PE/aluminium</t>
  </si>
  <si>
    <t>Paper, cardboard, paperboard/PS</t>
  </si>
  <si>
    <t>Bag/flowpack</t>
  </si>
  <si>
    <t>Waste paper (recycled)/grass paper (not recycled)</t>
  </si>
  <si>
    <t>Paper, cardboard, paperboard/bioplastics</t>
  </si>
  <si>
    <t>Blister/display packaging</t>
  </si>
  <si>
    <t>Paper, cardboard, paperboard/bioplastics/aluminium</t>
  </si>
  <si>
    <t>Paper, cardboard, paperboard/PET</t>
  </si>
  <si>
    <t>Other paper, cardboard, paperboard/plastics</t>
  </si>
  <si>
    <t>Egg carton/egg box</t>
  </si>
  <si>
    <t>PS/aluminium</t>
  </si>
  <si>
    <t>PE/aluminium</t>
  </si>
  <si>
    <t>PET/aluminium</t>
  </si>
  <si>
    <t>Other plastics/aluminium</t>
  </si>
  <si>
    <t>Other organic plastics/aluminium</t>
  </si>
  <si>
    <t>Paper, cardboard, paperboard/PP/aluminium</t>
  </si>
  <si>
    <t>Paper, cardboard, paperboard/PS/aluminium</t>
  </si>
  <si>
    <t>PPK/PET/aluminium</t>
  </si>
  <si>
    <t>Other PPK/plastics/aluminium</t>
  </si>
  <si>
    <t>Sealing foil/lid foil</t>
  </si>
  <si>
    <t>Paper, cardboard, paperboard/aluminium</t>
  </si>
  <si>
    <t>Slip lid/cap</t>
  </si>
  <si>
    <t>Other plastics/mixed plastics</t>
  </si>
  <si>
    <t>Other plastics/mixed bioplastics</t>
  </si>
  <si>
    <t>Pot/reel</t>
  </si>
  <si>
    <t>Tray/sorting insert</t>
  </si>
  <si>
    <t>Aerosol spray valve</t>
  </si>
  <si>
    <t>Clasp</t>
  </si>
  <si>
    <t>Swing stopper</t>
  </si>
  <si>
    <t>Flip-top dosing cap</t>
  </si>
  <si>
    <t>Flip-top drink/sport cap</t>
  </si>
  <si>
    <t>Foil cover</t>
  </si>
  <si>
    <t>Beverage carton - catch fastener</t>
  </si>
  <si>
    <t>Slide lock/zip lock</t>
  </si>
  <si>
    <t>Hanger at the closure</t>
  </si>
  <si>
    <t>Cork/cork-like</t>
  </si>
  <si>
    <t>Crown cap</t>
  </si>
  <si>
    <t>Grinder</t>
  </si>
  <si>
    <t>Pump dispenser</t>
  </si>
  <si>
    <t>Pump dispenser valve</t>
  </si>
  <si>
    <t>Push-and-pull closure</t>
  </si>
  <si>
    <t>Packaging weight plausibility:</t>
  </si>
  <si>
    <t>GTIN of the consumer/sales unit:</t>
  </si>
  <si>
    <t>Deutsch</t>
  </si>
  <si>
    <t>Backförmchen</t>
  </si>
  <si>
    <t>Banderole/Bund</t>
  </si>
  <si>
    <t>Becher</t>
  </si>
  <si>
    <t>Beutel/Flowpack</t>
  </si>
  <si>
    <t>Blister/Sicherverpackung</t>
  </si>
  <si>
    <t>Dose</t>
  </si>
  <si>
    <t>Eierkarton/Eierschachtel</t>
  </si>
  <si>
    <t>Einlage</t>
  </si>
  <si>
    <t>Einlegepapier</t>
  </si>
  <si>
    <t>Faltschachtel</t>
  </si>
  <si>
    <t>Flasche</t>
  </si>
  <si>
    <t>Folie</t>
  </si>
  <si>
    <t>Füllmaterial</t>
  </si>
  <si>
    <t>Getränkekarton</t>
  </si>
  <si>
    <t>Kantenschutz</t>
  </si>
  <si>
    <t>Kapsel</t>
  </si>
  <si>
    <t>Klammer</t>
  </si>
  <si>
    <t>Kleiderbügel</t>
  </si>
  <si>
    <t>Netz</t>
  </si>
  <si>
    <t>Oberfolie</t>
  </si>
  <si>
    <t>Polybeutel</t>
  </si>
  <si>
    <t>Röhrchen</t>
  </si>
  <si>
    <t>Rolle</t>
  </si>
  <si>
    <t>Saugeinlage</t>
  </si>
  <si>
    <t>Schale</t>
  </si>
  <si>
    <t>Schraubglas</t>
  </si>
  <si>
    <t>Stiftstapelbeutel</t>
  </si>
  <si>
    <t>Teller</t>
  </si>
  <si>
    <t>Topf/Trommel</t>
  </si>
  <si>
    <t>Tray/Sortiereinlage</t>
  </si>
  <si>
    <t>Tüte</t>
  </si>
  <si>
    <t>Unterfolie</t>
  </si>
  <si>
    <t>Wellelastik</t>
  </si>
  <si>
    <t>Aerosol Sprühventil</t>
  </si>
  <si>
    <t>Agraffe</t>
  </si>
  <si>
    <t>Bügelverschluss</t>
  </si>
  <si>
    <t>Flip-Top Dosierverschluss</t>
  </si>
  <si>
    <t>Flip-Top Getränk/Sport Cap</t>
  </si>
  <si>
    <t>Folienumschlag</t>
  </si>
  <si>
    <t>Getränkekarton-Klappverschluss</t>
  </si>
  <si>
    <t>Gleitverschluss/Zippverschluss</t>
  </si>
  <si>
    <t>Hänger am Verschluss</t>
  </si>
  <si>
    <t>Korken/Korkenähnlich</t>
  </si>
  <si>
    <t>Kronkorken</t>
  </si>
  <si>
    <t>Mahlwerk</t>
  </si>
  <si>
    <t>Pumpspender</t>
  </si>
  <si>
    <t>Pumpzerstäuber Ventil</t>
  </si>
  <si>
    <t>Push &amp; Pull Verschluss</t>
  </si>
  <si>
    <t>Schraubverschluss</t>
  </si>
  <si>
    <t>Siegelfolie/Deckelfolie</t>
  </si>
  <si>
    <t>Spenderdeckel</t>
  </si>
  <si>
    <t>Sprühpistole</t>
  </si>
  <si>
    <t>Steigrohr</t>
  </si>
  <si>
    <t>Stülpdeckel/Kappe</t>
  </si>
  <si>
    <t>Twist Off Verschluss</t>
  </si>
  <si>
    <t>Volumensprühkopf</t>
  </si>
  <si>
    <t>Befestigungsschnur Hangtag</t>
  </si>
  <si>
    <t>Etikett/Aufkleber</t>
  </si>
  <si>
    <t>Pflanzenetikett (Steck)</t>
  </si>
  <si>
    <t>Frischfaser</t>
  </si>
  <si>
    <t>Frischfaser/Graspapier</t>
  </si>
  <si>
    <t>Altpapier (recycelt)/Graspapier (nicht recycelt)</t>
  </si>
  <si>
    <t>Sonstiges Papier, Pappe, Karton</t>
  </si>
  <si>
    <t>Sonstige Virgin-KS</t>
  </si>
  <si>
    <t>Bio-PE</t>
  </si>
  <si>
    <t>Bio-PP</t>
  </si>
  <si>
    <t>Bio-PET</t>
  </si>
  <si>
    <t>Bio-PA</t>
  </si>
  <si>
    <t>Stärkeblends</t>
  </si>
  <si>
    <t>Sonstige Bio-KS</t>
  </si>
  <si>
    <t>Sonstige KS/KS-Mischkunststoffe</t>
  </si>
  <si>
    <t>Sonstige KS/Bio-KS Mischkunststoffe</t>
  </si>
  <si>
    <t>Eisenmetall</t>
  </si>
  <si>
    <t>Weißblech</t>
  </si>
  <si>
    <t>Baumwolle</t>
  </si>
  <si>
    <t>Leinen</t>
  </si>
  <si>
    <t>Wolle</t>
  </si>
  <si>
    <t>Agrarabfälle</t>
  </si>
  <si>
    <t>Holz</t>
  </si>
  <si>
    <t>Bambus</t>
  </si>
  <si>
    <t>Kork</t>
  </si>
  <si>
    <t>Keramik</t>
  </si>
  <si>
    <t>Sonstiges Naturmaterial</t>
  </si>
  <si>
    <t>PPK/PE</t>
  </si>
  <si>
    <t>PPK/PE/Alu</t>
  </si>
  <si>
    <t>PPK/Bio-KS</t>
  </si>
  <si>
    <t>PPK/Bio-KS/Alu</t>
  </si>
  <si>
    <t>Sonstige Getränkekartonverpackung</t>
  </si>
  <si>
    <t>PPK/PP</t>
  </si>
  <si>
    <t>PPK/PS</t>
  </si>
  <si>
    <t>PPK/PET</t>
  </si>
  <si>
    <t>Sonstige PPK/KS</t>
  </si>
  <si>
    <t>PS/Alu</t>
  </si>
  <si>
    <t>PE/Alu</t>
  </si>
  <si>
    <t>PET/Alu</t>
  </si>
  <si>
    <t>Sonstige KS/Alu</t>
  </si>
  <si>
    <t>Sonstige Bio-KS/Alu</t>
  </si>
  <si>
    <t>PPK/PP/Alu</t>
  </si>
  <si>
    <t>PPK/PS/Alu</t>
  </si>
  <si>
    <t>PPK/PET/Alu</t>
  </si>
  <si>
    <t>Sonstige PPK/KS/Alu</t>
  </si>
  <si>
    <t>PKK/Bio-KS/Alu</t>
  </si>
  <si>
    <t>PKK/Alu</t>
  </si>
  <si>
    <t>Altpapier (recycelt)</t>
  </si>
  <si>
    <t>rPE (PCR)</t>
  </si>
  <si>
    <t xml:space="preserve">Sonstige Rezyklat-KS (PCR) </t>
  </si>
  <si>
    <t xml:space="preserve">Sonstige Rezyklat-KS-KS Mischkunststoffe (PCR) </t>
  </si>
  <si>
    <t>Eisenmetall (recycelt)</t>
  </si>
  <si>
    <t>Weißblech (recycelt)</t>
  </si>
  <si>
    <t>Aluminium (recycelt)</t>
  </si>
  <si>
    <t>Glas (recycelt)</t>
  </si>
  <si>
    <t>Baumwolle (recycelt)</t>
  </si>
  <si>
    <t>Jute (recycelt)</t>
  </si>
  <si>
    <t>Leinen (recycelt)</t>
  </si>
  <si>
    <t>Wolle (recycelt)</t>
  </si>
  <si>
    <t>Agrarabfälle (recycelt)</t>
  </si>
  <si>
    <t>Holz (recycelt)</t>
  </si>
  <si>
    <t>Bambus (recycelt)</t>
  </si>
  <si>
    <t>Kork (recycelt)</t>
  </si>
  <si>
    <t>Keramik (recycelt)</t>
  </si>
  <si>
    <t>Sonstiges recyceltes Naturmaterial</t>
  </si>
  <si>
    <t>PE Beschichtung</t>
  </si>
  <si>
    <t>PET Beschichtung</t>
  </si>
  <si>
    <t>EVOH Beschichtung</t>
  </si>
  <si>
    <t>PVDC Beschichtung</t>
  </si>
  <si>
    <t>PVOH Beschichtung</t>
  </si>
  <si>
    <t>PA Beschichtung</t>
  </si>
  <si>
    <t>PP Beschichtung</t>
  </si>
  <si>
    <t>Acryl Beschichtung</t>
  </si>
  <si>
    <t>Sonstige Kunststoffe Beschichtung</t>
  </si>
  <si>
    <t>Aluminiumfolie Beschichtung</t>
  </si>
  <si>
    <t>Sonstige Metalle Beschichtung</t>
  </si>
  <si>
    <t>Wachs Beschichtung</t>
  </si>
  <si>
    <t>SiOx Plasma Beschichtung</t>
  </si>
  <si>
    <t>Carbon Plasma Beschichtung</t>
  </si>
  <si>
    <t>Oxygen Scavenger</t>
  </si>
  <si>
    <t>Aktivkohle Beschichtung</t>
  </si>
  <si>
    <t>Sonstige Beschichtungen</t>
  </si>
  <si>
    <t>Lookup Virgin-Material Gesamt (EN)</t>
  </si>
  <si>
    <t>Lookup Virgin-Material Gesamt (DE)</t>
  </si>
  <si>
    <t>Lookup Recyceltes Material Gesamt (EN)</t>
  </si>
  <si>
    <t>Lookup Recyceltes Material Gesamt (DE)</t>
  </si>
  <si>
    <t>Example Supplier Ltd.</t>
  </si>
  <si>
    <t>Example Product single article</t>
  </si>
  <si>
    <t>AB-1234</t>
  </si>
  <si>
    <t>Beer</t>
  </si>
  <si>
    <t>Recyclingstandard</t>
  </si>
  <si>
    <t>GLRS</t>
  </si>
  <si>
    <t>V. 04.0.2024 (EN)
AB</t>
  </si>
  <si>
    <t>Haltungsform 1: Stallhaltung (bis 31.12.2023)</t>
  </si>
  <si>
    <t>Haltungsform 2: StallhaltungPlus (bis 31.12.2023)</t>
  </si>
  <si>
    <t>Haltungsform 3: Außenklima (bis 31.12.2023)</t>
  </si>
  <si>
    <t>Haltungsform 4: Premium (bis 31.12.2023)</t>
  </si>
  <si>
    <t>Haltungsform 1: Stall (ab 01.01.2024)</t>
  </si>
  <si>
    <t>HF1</t>
  </si>
  <si>
    <t>Haltungsform 2: Stall+Platz (ab 01.01.2024)</t>
  </si>
  <si>
    <t>HF2</t>
  </si>
  <si>
    <t>Haltungsform 3: Frischluftstall (ab 01.01.2024)</t>
  </si>
  <si>
    <t>HF3</t>
  </si>
  <si>
    <t>Haltungsform 4: Auslauf/Weide (ab 01.01.2024)</t>
  </si>
  <si>
    <t>HF4</t>
  </si>
  <si>
    <t>Haltungsform 5: Bio (ab 01.01.2024)</t>
  </si>
  <si>
    <t>HF5</t>
  </si>
  <si>
    <t>DLG Tierwohl 4 Sterne</t>
  </si>
  <si>
    <t>DLT4</t>
  </si>
  <si>
    <t>Gutes aus deutscher Landwirtschaft</t>
  </si>
  <si>
    <t>GDL</t>
  </si>
  <si>
    <t>QM Standard (Stufe 1)</t>
  </si>
  <si>
    <t>QMP</t>
  </si>
  <si>
    <t>QM+ (Stufe2)</t>
  </si>
  <si>
    <t>QM+</t>
  </si>
  <si>
    <t>QM++ (Stufe 3)</t>
  </si>
  <si>
    <t>QM++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</si>
</sst>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quot;_-;\-* #,##0.00\ &quot;€&quot;_-;_-* &quot;-&quot;??\ &quot;€&quot;_-;_-@_-"/>
    <numFmt numFmtId="164" formatCode="_([$€]* #,##0.00_);_([$€]* \(#,##0.00\);_([$€]* &quot;-&quot;??_);_(@_)"/>
    <numFmt numFmtId="165" formatCode="0.0000"/>
    <numFmt numFmtId="166" formatCode="#,##0.00\ &quot;€&quot;"/>
    <numFmt numFmtId="167" formatCode="#,##0.0000\ &quot;€&quot;"/>
    <numFmt numFmtId="168" formatCode="#,##0.00000"/>
    <numFmt numFmtId="169" formatCode="#,##0.0000"/>
    <numFmt numFmtId="170" formatCode="0.0"/>
  </numFmts>
  <fonts count="49" x14ac:knownFonts="1">
    <font>
      <sz val="11"/>
      <color theme="1"/>
      <name val="Arial"/>
      <family val="2"/>
    </font>
    <font>
      <sz val="11"/>
      <color theme="1"/>
      <name val="Calibri"/>
      <family val="2"/>
    </font>
    <font>
      <sz val="11"/>
      <color theme="1"/>
      <name val="Calibri"/>
      <family val="2"/>
      <scheme val="minor"/>
    </font>
    <font>
      <sz val="10"/>
      <name val="Arial"/>
      <family val="2"/>
    </font>
    <font>
      <b/>
      <sz val="18"/>
      <color theme="1"/>
      <name val="Calibri"/>
      <family val="2"/>
      <scheme val="minor"/>
    </font>
    <font>
      <b/>
      <sz val="12"/>
      <color theme="1"/>
      <name val="Calibri"/>
      <family val="2"/>
      <scheme val="minor"/>
    </font>
    <font>
      <b/>
      <sz val="11"/>
      <color theme="1"/>
      <name val="Calibri"/>
      <family val="2"/>
      <scheme val="minor"/>
    </font>
    <font>
      <sz val="12"/>
      <color theme="1"/>
      <name val="Calibri"/>
      <family val="2"/>
      <scheme val="minor"/>
    </font>
    <font>
      <b/>
      <sz val="12"/>
      <color theme="1"/>
      <name val="Calibri"/>
      <family val="2"/>
    </font>
    <font>
      <sz val="12"/>
      <color theme="1"/>
      <name val="Calibri"/>
      <family val="2"/>
    </font>
    <font>
      <b/>
      <sz val="12"/>
      <color theme="0"/>
      <name val="Calibri"/>
      <family val="2"/>
    </font>
    <font>
      <i/>
      <sz val="12"/>
      <color theme="1"/>
      <name val="Calibri"/>
      <family val="2"/>
    </font>
    <font>
      <u/>
      <sz val="12"/>
      <color theme="1"/>
      <name val="Calibri"/>
      <family val="2"/>
    </font>
    <font>
      <b/>
      <sz val="14"/>
      <color theme="1"/>
      <name val="Calibri"/>
      <family val="2"/>
      <scheme val="minor"/>
    </font>
    <font>
      <sz val="12"/>
      <color theme="0"/>
      <name val="Calibri"/>
      <family val="2"/>
    </font>
    <font>
      <b/>
      <strike/>
      <sz val="12"/>
      <color theme="1"/>
      <name val="Calibri"/>
      <family val="2"/>
      <scheme val="minor"/>
    </font>
    <font>
      <strike/>
      <sz val="12"/>
      <color theme="1"/>
      <name val="Calibri"/>
      <family val="2"/>
      <scheme val="minor"/>
    </font>
    <font>
      <b/>
      <sz val="12"/>
      <name val="Calibri"/>
      <family val="2"/>
      <scheme val="minor"/>
    </font>
    <font>
      <b/>
      <sz val="22"/>
      <color theme="1"/>
      <name val="Calibri"/>
      <family val="2"/>
      <scheme val="minor"/>
    </font>
    <font>
      <sz val="12"/>
      <color theme="1" tint="0.499984740745262"/>
      <name val="Calibri"/>
      <family val="2"/>
    </font>
    <font>
      <sz val="12"/>
      <name val="Calibri"/>
      <family val="2"/>
    </font>
    <font>
      <sz val="12"/>
      <color theme="0" tint="-0.499984740745262"/>
      <name val="Calibri"/>
      <family val="2"/>
    </font>
    <font>
      <b/>
      <sz val="12"/>
      <name val="Calibri"/>
      <family val="2"/>
    </font>
    <font>
      <sz val="11"/>
      <name val="Calibri"/>
      <family val="2"/>
    </font>
    <font>
      <b/>
      <sz val="11"/>
      <name val="Calibri"/>
      <family val="2"/>
      <scheme val="minor"/>
    </font>
    <font>
      <sz val="11"/>
      <name val="Calibri"/>
      <family val="2"/>
      <scheme val="minor"/>
    </font>
    <font>
      <sz val="11"/>
      <name val="Arial"/>
      <family val="2"/>
    </font>
    <font>
      <b/>
      <sz val="11"/>
      <color theme="0"/>
      <name val="Calibri"/>
      <family val="2"/>
      <scheme val="minor"/>
    </font>
    <font>
      <sz val="11"/>
      <color theme="0"/>
      <name val="Arial"/>
      <family val="2"/>
    </font>
    <font>
      <b/>
      <sz val="12"/>
      <color theme="0"/>
      <name val="Calibri"/>
      <family val="2"/>
      <scheme val="minor"/>
    </font>
    <font>
      <sz val="12"/>
      <color theme="0"/>
      <name val="Calibri"/>
      <family val="2"/>
      <scheme val="minor"/>
    </font>
    <font>
      <sz val="9"/>
      <color indexed="81"/>
      <name val="Tahoma"/>
      <family val="2"/>
    </font>
    <font>
      <b/>
      <sz val="9"/>
      <color indexed="81"/>
      <name val="Tahoma"/>
      <family val="2"/>
    </font>
    <font>
      <sz val="12"/>
      <color theme="1" tint="0.499984740745262"/>
      <name val="Calibri"/>
      <family val="2"/>
      <scheme val="minor"/>
    </font>
    <font>
      <sz val="12"/>
      <name val="Calibri"/>
      <family val="2"/>
      <scheme val="minor"/>
    </font>
    <font>
      <b/>
      <sz val="11"/>
      <color rgb="FFFF0000"/>
      <name val="Calibri"/>
      <family val="2"/>
      <scheme val="minor"/>
    </font>
    <font>
      <b/>
      <sz val="11"/>
      <color theme="1"/>
      <name val="Arial"/>
      <family val="2"/>
    </font>
    <font>
      <b/>
      <sz val="24"/>
      <color rgb="FFFF0000"/>
      <name val="Calibri"/>
      <family val="2"/>
      <scheme val="minor"/>
    </font>
    <font>
      <sz val="16"/>
      <color rgb="FFFFFF00"/>
      <name val="Calibri"/>
      <family val="2"/>
      <scheme val="minor"/>
    </font>
    <font>
      <b/>
      <u/>
      <sz val="16"/>
      <color rgb="FFFFFF00"/>
      <name val="Calibri"/>
      <family val="2"/>
      <scheme val="minor"/>
    </font>
    <font>
      <u/>
      <sz val="11"/>
      <color theme="10"/>
      <name val="Arial"/>
      <family val="2"/>
    </font>
    <font>
      <b/>
      <sz val="12"/>
      <color theme="1" tint="0.499984740745262"/>
      <name val="Calibri"/>
      <family val="2"/>
    </font>
    <font>
      <b/>
      <sz val="12"/>
      <color rgb="FFFFFF00"/>
      <name val="Calibri"/>
      <family val="2"/>
      <scheme val="minor"/>
    </font>
    <font>
      <sz val="8"/>
      <name val="Arial"/>
      <family val="2"/>
    </font>
    <font>
      <sz val="12"/>
      <color rgb="FFFF0000"/>
      <name val="Calibri"/>
      <family val="2"/>
    </font>
    <font>
      <b/>
      <sz val="12"/>
      <color rgb="FFFF0000"/>
      <name val="Calibri"/>
      <family val="2"/>
    </font>
    <font>
      <b/>
      <u/>
      <sz val="12"/>
      <color rgb="FFFF0000"/>
      <name val="Calibri"/>
      <family val="2"/>
    </font>
    <font>
      <sz val="11"/>
      <color rgb="FFFF0000"/>
      <name val="Arial"/>
      <family val="2"/>
    </font>
    <font>
      <i/>
      <u/>
      <sz val="11"/>
      <name val="Calibri"/>
      <family val="2"/>
      <scheme val="minor"/>
    </font>
  </fonts>
  <fills count="25">
    <fill>
      <patternFill patternType="none"/>
    </fill>
    <fill>
      <patternFill patternType="gray125"/>
    </fill>
    <fill>
      <patternFill patternType="solid">
        <fgColor theme="1" tint="0.499984740745262"/>
        <bgColor indexed="64"/>
      </patternFill>
    </fill>
    <fill>
      <patternFill patternType="solid">
        <fgColor theme="0"/>
        <bgColor indexed="64"/>
      </patternFill>
    </fill>
    <fill>
      <patternFill patternType="solid">
        <fgColor rgb="FFCCECF6"/>
        <bgColor indexed="64"/>
      </patternFill>
    </fill>
    <fill>
      <patternFill patternType="solid">
        <fgColor rgb="FFE68C8B"/>
        <bgColor indexed="64"/>
      </patternFill>
    </fill>
    <fill>
      <patternFill patternType="lightDown">
        <fgColor theme="1" tint="0.499984740745262"/>
        <bgColor theme="0"/>
      </patternFill>
    </fill>
    <fill>
      <patternFill patternType="solid">
        <fgColor rgb="FFCD1719"/>
        <bgColor auto="1"/>
      </patternFill>
    </fill>
    <fill>
      <patternFill patternType="solid">
        <fgColor theme="1" tint="0.24994659260841701"/>
        <bgColor auto="1"/>
      </patternFill>
    </fill>
    <fill>
      <patternFill patternType="solid">
        <fgColor rgb="FFCD1719"/>
        <bgColor indexed="64"/>
      </patternFill>
    </fill>
    <fill>
      <patternFill patternType="solid">
        <fgColor theme="0" tint="-0.14999847407452621"/>
        <bgColor indexed="64"/>
      </patternFill>
    </fill>
    <fill>
      <patternFill patternType="solid">
        <fgColor theme="1" tint="0.499984740745262"/>
        <bgColor theme="0"/>
      </patternFill>
    </fill>
    <fill>
      <patternFill patternType="solid">
        <fgColor theme="0" tint="-0.14999847407452621"/>
        <bgColor theme="0"/>
      </patternFill>
    </fill>
    <fill>
      <patternFill patternType="solid">
        <fgColor theme="1" tint="0.249977111117893"/>
        <bgColor indexed="64"/>
      </patternFill>
    </fill>
    <fill>
      <patternFill patternType="solid">
        <fgColor rgb="FFFFFF0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59999389629810485"/>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style="double">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59"/>
      </left>
      <right style="thin">
        <color indexed="59"/>
      </right>
      <top/>
      <bottom/>
      <diagonal/>
    </border>
    <border>
      <left style="medium">
        <color indexed="64"/>
      </left>
      <right/>
      <top/>
      <bottom style="thin">
        <color indexed="64"/>
      </bottom>
      <diagonal/>
    </border>
    <border>
      <left/>
      <right style="thin">
        <color indexed="64"/>
      </right>
      <top/>
      <bottom style="medium">
        <color indexed="64"/>
      </bottom>
      <diagonal/>
    </border>
  </borders>
  <cellStyleXfs count="8">
    <xf numFmtId="0" fontId="0" fillId="0" borderId="0"/>
    <xf numFmtId="0" fontId="3" fillId="0" borderId="0"/>
    <xf numFmtId="0" fontId="3" fillId="0" borderId="0"/>
    <xf numFmtId="164" fontId="3" fillId="0" borderId="0" applyFont="0" applyFill="0" applyBorder="0" applyAlignment="0" applyProtection="0"/>
    <xf numFmtId="0" fontId="2" fillId="0" borderId="0"/>
    <xf numFmtId="44" fontId="3" fillId="0" borderId="0" quotePrefix="1" applyFont="0" applyFill="0" applyBorder="0" applyAlignment="0">
      <protection locked="0"/>
    </xf>
    <xf numFmtId="0" fontId="40" fillId="0" borderId="0" applyNumberFormat="0" applyFill="0" applyBorder="0" applyAlignment="0" applyProtection="0"/>
    <xf numFmtId="0" fontId="43" fillId="0" borderId="77">
      <alignment wrapText="1"/>
    </xf>
  </cellStyleXfs>
  <cellXfs count="875">
    <xf numFmtId="0" fontId="0" fillId="0" borderId="0" xfId="0"/>
    <xf numFmtId="0" fontId="5" fillId="0" borderId="0" xfId="0" applyFont="1"/>
    <xf numFmtId="0" fontId="7" fillId="0" borderId="0" xfId="0" applyFont="1"/>
    <xf numFmtId="0" fontId="7" fillId="0" borderId="0" xfId="0" applyFont="1" applyBorder="1"/>
    <xf numFmtId="49" fontId="7" fillId="0" borderId="0" xfId="0" applyNumberFormat="1" applyFont="1" applyBorder="1"/>
    <xf numFmtId="0" fontId="5" fillId="0" borderId="0" xfId="0" applyFont="1" applyBorder="1"/>
    <xf numFmtId="49" fontId="5" fillId="0" borderId="0" xfId="0" applyNumberFormat="1" applyFont="1" applyBorder="1"/>
    <xf numFmtId="0" fontId="7" fillId="0" borderId="0" xfId="0" applyFont="1" applyBorder="1" applyAlignment="1">
      <alignment horizontal="left"/>
    </xf>
    <xf numFmtId="0" fontId="9" fillId="3" borderId="1" xfId="0" applyFont="1" applyFill="1" applyBorder="1" applyAlignment="1" applyProtection="1">
      <alignment horizontal="left" vertical="top" wrapText="1"/>
      <protection locked="0"/>
    </xf>
    <xf numFmtId="0" fontId="14" fillId="2" borderId="27" xfId="0" applyFont="1" applyFill="1" applyBorder="1" applyAlignment="1" applyProtection="1">
      <alignment horizontal="left" vertical="top"/>
    </xf>
    <xf numFmtId="0" fontId="14" fillId="2" borderId="13" xfId="0" applyFont="1" applyFill="1" applyBorder="1" applyAlignment="1" applyProtection="1">
      <alignment horizontal="left" vertical="top"/>
    </xf>
    <xf numFmtId="0" fontId="14" fillId="2" borderId="35" xfId="0" applyFont="1" applyFill="1" applyBorder="1" applyAlignment="1" applyProtection="1">
      <alignment horizontal="left" vertical="top"/>
    </xf>
    <xf numFmtId="0" fontId="14" fillId="2" borderId="26" xfId="0" applyFont="1" applyFill="1" applyBorder="1" applyAlignment="1" applyProtection="1">
      <alignment horizontal="left" vertical="top"/>
    </xf>
    <xf numFmtId="0" fontId="14" fillId="2" borderId="2" xfId="0" applyFont="1" applyFill="1" applyBorder="1" applyAlignment="1" applyProtection="1">
      <alignment horizontal="left" vertical="top"/>
    </xf>
    <xf numFmtId="0" fontId="14" fillId="2" borderId="1" xfId="0" applyFont="1" applyFill="1" applyBorder="1" applyAlignment="1" applyProtection="1">
      <alignment horizontal="left" vertical="top"/>
    </xf>
    <xf numFmtId="0" fontId="14" fillId="2" borderId="31" xfId="0" applyFont="1" applyFill="1" applyBorder="1" applyAlignment="1" applyProtection="1">
      <alignment horizontal="left" vertical="top"/>
    </xf>
    <xf numFmtId="0" fontId="14" fillId="2" borderId="26" xfId="0" applyFont="1" applyFill="1" applyBorder="1" applyAlignment="1" applyProtection="1">
      <alignment horizontal="left" vertical="top" wrapText="1"/>
    </xf>
    <xf numFmtId="0" fontId="14" fillId="2" borderId="1" xfId="0" applyFont="1" applyFill="1" applyBorder="1" applyAlignment="1" applyProtection="1">
      <alignment horizontal="left" vertical="top" wrapText="1"/>
    </xf>
    <xf numFmtId="49" fontId="14" fillId="2" borderId="13" xfId="0" applyNumberFormat="1" applyFont="1" applyFill="1" applyBorder="1" applyAlignment="1" applyProtection="1">
      <alignment horizontal="left" vertical="top"/>
    </xf>
    <xf numFmtId="0" fontId="14" fillId="2" borderId="13" xfId="0" applyFont="1" applyFill="1" applyBorder="1" applyAlignment="1" applyProtection="1">
      <alignment horizontal="left" vertical="top" wrapText="1"/>
    </xf>
    <xf numFmtId="0" fontId="14" fillId="2" borderId="35" xfId="0" applyFont="1" applyFill="1" applyBorder="1" applyAlignment="1" applyProtection="1">
      <alignment horizontal="left" vertical="top" wrapText="1"/>
    </xf>
    <xf numFmtId="49" fontId="14" fillId="2" borderId="1" xfId="0" applyNumberFormat="1" applyFont="1" applyFill="1" applyBorder="1" applyAlignment="1" applyProtection="1">
      <alignment horizontal="left" vertical="top"/>
    </xf>
    <xf numFmtId="0" fontId="14" fillId="2" borderId="31" xfId="0" applyFont="1" applyFill="1" applyBorder="1" applyAlignment="1" applyProtection="1">
      <alignment horizontal="left" vertical="top" wrapText="1"/>
    </xf>
    <xf numFmtId="0" fontId="14" fillId="2" borderId="38" xfId="0" applyFont="1" applyFill="1" applyBorder="1" applyAlignment="1" applyProtection="1">
      <alignment horizontal="left" vertical="top"/>
    </xf>
    <xf numFmtId="0" fontId="14" fillId="2" borderId="21" xfId="0" applyFont="1" applyFill="1" applyBorder="1" applyAlignment="1" applyProtection="1">
      <alignment horizontal="left" vertical="top"/>
    </xf>
    <xf numFmtId="0" fontId="14" fillId="2" borderId="21" xfId="0" applyFont="1" applyFill="1" applyBorder="1" applyAlignment="1" applyProtection="1">
      <alignment horizontal="left" vertical="top" wrapText="1"/>
    </xf>
    <xf numFmtId="0" fontId="14" fillId="2" borderId="37" xfId="0" applyFont="1" applyFill="1" applyBorder="1" applyAlignment="1" applyProtection="1">
      <alignment horizontal="left" vertical="top"/>
    </xf>
    <xf numFmtId="1" fontId="9" fillId="3" borderId="3" xfId="0" applyNumberFormat="1" applyFont="1" applyFill="1" applyBorder="1" applyAlignment="1" applyProtection="1">
      <alignment horizontal="left" vertical="top"/>
      <protection locked="0"/>
    </xf>
    <xf numFmtId="1" fontId="9" fillId="0" borderId="41" xfId="0" applyNumberFormat="1" applyFont="1" applyBorder="1" applyAlignment="1" applyProtection="1">
      <alignment horizontal="left" vertical="top"/>
      <protection locked="0"/>
    </xf>
    <xf numFmtId="1" fontId="9" fillId="0" borderId="13" xfId="0" applyNumberFormat="1" applyFont="1" applyBorder="1" applyAlignment="1" applyProtection="1">
      <alignment horizontal="left" vertical="top"/>
      <protection locked="0"/>
    </xf>
    <xf numFmtId="1" fontId="9" fillId="0" borderId="35" xfId="0" applyNumberFormat="1" applyFont="1" applyBorder="1" applyAlignment="1" applyProtection="1">
      <alignment horizontal="left" vertical="top"/>
      <protection locked="0"/>
    </xf>
    <xf numFmtId="0" fontId="5" fillId="0" borderId="54" xfId="0" applyFont="1" applyBorder="1" applyAlignment="1">
      <alignment horizontal="left" vertical="center"/>
    </xf>
    <xf numFmtId="0" fontId="5" fillId="0" borderId="54" xfId="0" applyFont="1" applyFill="1" applyBorder="1" applyAlignment="1">
      <alignment horizontal="left" vertical="center"/>
    </xf>
    <xf numFmtId="0" fontId="15" fillId="0" borderId="0" xfId="0" applyFont="1"/>
    <xf numFmtId="0" fontId="16" fillId="0" borderId="0" xfId="0" applyFont="1" applyBorder="1"/>
    <xf numFmtId="0" fontId="7" fillId="0" borderId="0" xfId="0" applyFont="1" applyProtection="1"/>
    <xf numFmtId="0" fontId="7" fillId="0" borderId="0" xfId="1" applyFont="1"/>
    <xf numFmtId="0" fontId="7" fillId="0" borderId="0" xfId="1" applyFont="1" applyProtection="1"/>
    <xf numFmtId="0" fontId="7" fillId="0" borderId="0" xfId="0" applyFont="1" applyAlignment="1">
      <alignment horizontal="left"/>
    </xf>
    <xf numFmtId="0" fontId="7" fillId="0" borderId="0" xfId="0" applyFont="1" applyFill="1" applyBorder="1"/>
    <xf numFmtId="0" fontId="2" fillId="0" borderId="0" xfId="0" applyFont="1" applyAlignment="1" applyProtection="1">
      <alignment horizontal="left"/>
    </xf>
    <xf numFmtId="0" fontId="0" fillId="0" borderId="0" xfId="0" applyAlignment="1" applyProtection="1">
      <alignment horizontal="left"/>
    </xf>
    <xf numFmtId="0" fontId="9" fillId="0" borderId="0" xfId="0" applyFont="1" applyAlignment="1" applyProtection="1">
      <alignment horizontal="left"/>
    </xf>
    <xf numFmtId="0" fontId="9" fillId="0" borderId="0" xfId="0" applyFont="1" applyBorder="1" applyAlignment="1" applyProtection="1">
      <alignment horizontal="left"/>
    </xf>
    <xf numFmtId="0" fontId="9" fillId="0" borderId="0" xfId="0" applyFont="1" applyFill="1" applyAlignment="1" applyProtection="1">
      <alignment horizontal="left"/>
    </xf>
    <xf numFmtId="0" fontId="0" fillId="0" borderId="0" xfId="0" applyProtection="1"/>
    <xf numFmtId="0" fontId="14" fillId="2" borderId="5" xfId="0" applyFont="1" applyFill="1" applyBorder="1" applyAlignment="1" applyProtection="1">
      <alignment horizontal="left" vertical="top" wrapText="1"/>
    </xf>
    <xf numFmtId="1" fontId="9" fillId="0" borderId="12" xfId="0" applyNumberFormat="1" applyFont="1" applyBorder="1" applyAlignment="1" applyProtection="1">
      <alignment vertical="top"/>
      <protection locked="0"/>
    </xf>
    <xf numFmtId="1" fontId="9" fillId="0" borderId="1" xfId="0" applyNumberFormat="1" applyFont="1" applyBorder="1" applyAlignment="1" applyProtection="1">
      <alignment vertical="top"/>
      <protection locked="0"/>
    </xf>
    <xf numFmtId="1" fontId="9" fillId="0" borderId="33" xfId="0" applyNumberFormat="1" applyFont="1" applyFill="1" applyBorder="1" applyAlignment="1" applyProtection="1">
      <alignment vertical="top"/>
      <protection locked="0"/>
    </xf>
    <xf numFmtId="0" fontId="9" fillId="0" borderId="3" xfId="0" applyFont="1" applyBorder="1" applyAlignment="1" applyProtection="1">
      <alignment vertical="top"/>
      <protection locked="0"/>
    </xf>
    <xf numFmtId="0" fontId="9" fillId="0" borderId="18" xfId="0" applyFont="1" applyBorder="1" applyAlignment="1" applyProtection="1">
      <alignment vertical="top"/>
      <protection locked="0"/>
    </xf>
    <xf numFmtId="2" fontId="9" fillId="3" borderId="1" xfId="0" applyNumberFormat="1" applyFont="1" applyFill="1" applyBorder="1" applyAlignment="1" applyProtection="1">
      <alignment vertical="top"/>
      <protection locked="0"/>
    </xf>
    <xf numFmtId="0" fontId="9" fillId="3" borderId="5" xfId="0" applyFont="1" applyFill="1" applyBorder="1" applyAlignment="1" applyProtection="1">
      <alignment vertical="top" wrapText="1"/>
      <protection locked="0"/>
    </xf>
    <xf numFmtId="165" fontId="9" fillId="0" borderId="1" xfId="0" applyNumberFormat="1" applyFont="1" applyBorder="1" applyAlignment="1" applyProtection="1">
      <alignment vertical="top"/>
      <protection locked="0"/>
    </xf>
    <xf numFmtId="165" fontId="9" fillId="0" borderId="31" xfId="0" applyNumberFormat="1" applyFont="1" applyBorder="1" applyAlignment="1" applyProtection="1">
      <alignment vertical="top"/>
      <protection locked="0"/>
    </xf>
    <xf numFmtId="0" fontId="5" fillId="0" borderId="0" xfId="0" applyFont="1" applyAlignment="1">
      <alignment horizontal="center"/>
    </xf>
    <xf numFmtId="1" fontId="9" fillId="0" borderId="47" xfId="0" applyNumberFormat="1" applyFont="1" applyBorder="1" applyAlignment="1" applyProtection="1">
      <alignment horizontal="left" vertical="top"/>
      <protection locked="0"/>
    </xf>
    <xf numFmtId="165" fontId="9" fillId="0" borderId="47" xfId="0" applyNumberFormat="1" applyFont="1" applyBorder="1" applyAlignment="1" applyProtection="1">
      <alignment vertical="top"/>
      <protection locked="0"/>
    </xf>
    <xf numFmtId="0" fontId="7" fillId="0" borderId="0" xfId="0" applyFont="1" applyAlignment="1">
      <alignment vertical="center" wrapText="1"/>
    </xf>
    <xf numFmtId="0" fontId="7" fillId="0" borderId="0" xfId="0" applyFont="1" applyAlignment="1">
      <alignment horizontal="center"/>
    </xf>
    <xf numFmtId="0" fontId="14" fillId="2" borderId="38" xfId="0" applyFont="1" applyFill="1" applyBorder="1" applyAlignment="1" applyProtection="1">
      <alignment horizontal="left" vertical="top" wrapText="1"/>
    </xf>
    <xf numFmtId="0" fontId="9" fillId="3" borderId="2" xfId="0" applyFont="1" applyFill="1" applyBorder="1" applyAlignment="1" applyProtection="1">
      <alignment horizontal="left" vertical="top" wrapText="1"/>
      <protection locked="0"/>
    </xf>
    <xf numFmtId="0" fontId="14" fillId="2" borderId="2" xfId="0" applyFont="1" applyFill="1" applyBorder="1" applyAlignment="1" applyProtection="1">
      <alignment horizontal="left" vertical="top" wrapText="1"/>
    </xf>
    <xf numFmtId="0" fontId="9" fillId="3" borderId="31" xfId="0" applyFont="1" applyFill="1" applyBorder="1" applyAlignment="1" applyProtection="1">
      <alignment horizontal="left" vertical="top" wrapText="1"/>
      <protection locked="0"/>
    </xf>
    <xf numFmtId="0" fontId="9" fillId="3" borderId="3" xfId="0" applyFont="1" applyFill="1" applyBorder="1" applyAlignment="1" applyProtection="1">
      <alignment vertical="top"/>
      <protection locked="0"/>
    </xf>
    <xf numFmtId="0" fontId="9" fillId="0" borderId="1" xfId="0" applyFont="1" applyFill="1" applyBorder="1" applyAlignment="1" applyProtection="1">
      <alignment vertical="top"/>
      <protection locked="0"/>
    </xf>
    <xf numFmtId="0" fontId="14" fillId="2" borderId="39" xfId="0" applyFont="1" applyFill="1" applyBorder="1" applyAlignment="1" applyProtection="1">
      <alignment horizontal="left" vertical="top"/>
    </xf>
    <xf numFmtId="166" fontId="9" fillId="0" borderId="1" xfId="0" applyNumberFormat="1" applyFont="1" applyFill="1" applyBorder="1" applyAlignment="1" applyProtection="1">
      <alignment horizontal="left" vertical="top"/>
      <protection locked="0"/>
    </xf>
    <xf numFmtId="166" fontId="9" fillId="0" borderId="31" xfId="0" applyNumberFormat="1" applyFont="1" applyFill="1" applyBorder="1" applyAlignment="1" applyProtection="1">
      <alignment horizontal="left" vertical="top"/>
      <protection locked="0"/>
    </xf>
    <xf numFmtId="0" fontId="5" fillId="0" borderId="54" xfId="0" applyFont="1" applyBorder="1" applyAlignment="1">
      <alignment horizontal="center"/>
    </xf>
    <xf numFmtId="49" fontId="5" fillId="0" borderId="54" xfId="0" applyNumberFormat="1" applyFont="1" applyBorder="1" applyAlignment="1">
      <alignment horizontal="center"/>
    </xf>
    <xf numFmtId="0" fontId="5" fillId="0" borderId="54" xfId="0" applyFont="1" applyBorder="1" applyAlignment="1">
      <alignment horizontal="left"/>
    </xf>
    <xf numFmtId="0" fontId="5" fillId="0" borderId="0" xfId="0" applyFont="1" applyBorder="1" applyAlignment="1">
      <alignment horizontal="center"/>
    </xf>
    <xf numFmtId="49" fontId="7" fillId="0" borderId="0" xfId="0" applyNumberFormat="1" applyFont="1"/>
    <xf numFmtId="0" fontId="9" fillId="3" borderId="3" xfId="0" applyFont="1" applyFill="1" applyBorder="1" applyAlignment="1" applyProtection="1">
      <alignment vertical="center"/>
      <protection locked="0"/>
    </xf>
    <xf numFmtId="0" fontId="19" fillId="11" borderId="1" xfId="0" applyFont="1" applyFill="1" applyBorder="1" applyAlignment="1" applyProtection="1">
      <alignment horizontal="left" vertical="top"/>
    </xf>
    <xf numFmtId="0" fontId="9" fillId="4" borderId="3" xfId="0" applyFont="1" applyFill="1" applyBorder="1" applyAlignment="1" applyProtection="1">
      <alignment horizontal="left" vertical="top"/>
      <protection locked="0"/>
    </xf>
    <xf numFmtId="0" fontId="9" fillId="4" borderId="3" xfId="0" applyFont="1" applyFill="1" applyBorder="1" applyAlignment="1" applyProtection="1">
      <alignment horizontal="left" vertical="top" wrapText="1"/>
      <protection locked="0"/>
    </xf>
    <xf numFmtId="14" fontId="9" fillId="4" borderId="3" xfId="0" applyNumberFormat="1" applyFont="1" applyFill="1" applyBorder="1" applyAlignment="1" applyProtection="1">
      <alignment horizontal="left" vertical="top"/>
      <protection locked="0"/>
    </xf>
    <xf numFmtId="0" fontId="9" fillId="4" borderId="18" xfId="0" applyFont="1" applyFill="1" applyBorder="1" applyAlignment="1" applyProtection="1">
      <alignment vertical="top"/>
      <protection locked="0"/>
    </xf>
    <xf numFmtId="0" fontId="9" fillId="3" borderId="2" xfId="0" applyFont="1" applyFill="1" applyBorder="1" applyAlignment="1" applyProtection="1">
      <alignment vertical="top"/>
      <protection locked="0"/>
    </xf>
    <xf numFmtId="0" fontId="19" fillId="11" borderId="14" xfId="0" applyFont="1" applyFill="1" applyBorder="1" applyAlignment="1" applyProtection="1">
      <alignment horizontal="left" vertical="top"/>
      <protection hidden="1"/>
    </xf>
    <xf numFmtId="0" fontId="9" fillId="12" borderId="14" xfId="0" applyFont="1" applyFill="1" applyBorder="1" applyAlignment="1" applyProtection="1">
      <alignment horizontal="left" vertical="top"/>
      <protection hidden="1"/>
    </xf>
    <xf numFmtId="4" fontId="9" fillId="10" borderId="12" xfId="0" applyNumberFormat="1" applyFont="1" applyFill="1" applyBorder="1" applyAlignment="1" applyProtection="1">
      <alignment horizontal="left" vertical="top"/>
      <protection hidden="1"/>
    </xf>
    <xf numFmtId="4" fontId="9" fillId="10" borderId="20" xfId="0" applyNumberFormat="1" applyFont="1" applyFill="1" applyBorder="1" applyAlignment="1" applyProtection="1">
      <alignment horizontal="left" vertical="top"/>
      <protection hidden="1"/>
    </xf>
    <xf numFmtId="0" fontId="19" fillId="11" borderId="46" xfId="0" applyFont="1" applyFill="1" applyBorder="1" applyAlignment="1" applyProtection="1">
      <alignment horizontal="left" vertical="top"/>
      <protection hidden="1"/>
    </xf>
    <xf numFmtId="0" fontId="19" fillId="11" borderId="31" xfId="0" applyFont="1" applyFill="1" applyBorder="1" applyAlignment="1" applyProtection="1">
      <alignment horizontal="left" vertical="top"/>
      <protection hidden="1"/>
    </xf>
    <xf numFmtId="0" fontId="19" fillId="11" borderId="44" xfId="0" applyFont="1" applyFill="1" applyBorder="1" applyAlignment="1" applyProtection="1">
      <alignment horizontal="left" vertical="top"/>
      <protection hidden="1"/>
    </xf>
    <xf numFmtId="0" fontId="19" fillId="11" borderId="41" xfId="0" applyFont="1" applyFill="1" applyBorder="1" applyAlignment="1" applyProtection="1">
      <alignment horizontal="left" vertical="top"/>
      <protection hidden="1"/>
    </xf>
    <xf numFmtId="0" fontId="19" fillId="11" borderId="36" xfId="0" applyFont="1" applyFill="1" applyBorder="1" applyAlignment="1" applyProtection="1">
      <alignment horizontal="left" vertical="top"/>
      <protection hidden="1"/>
    </xf>
    <xf numFmtId="0" fontId="9" fillId="11" borderId="1" xfId="0" applyFont="1" applyFill="1" applyBorder="1" applyAlignment="1" applyProtection="1">
      <alignment horizontal="left" vertical="top"/>
      <protection hidden="1"/>
    </xf>
    <xf numFmtId="0" fontId="9" fillId="3" borderId="1" xfId="0" applyFont="1" applyFill="1" applyBorder="1" applyAlignment="1" applyProtection="1">
      <alignment horizontal="left" vertical="top"/>
      <protection locked="0"/>
    </xf>
    <xf numFmtId="0" fontId="9" fillId="3" borderId="18" xfId="0" applyFont="1" applyFill="1" applyBorder="1" applyAlignment="1" applyProtection="1">
      <alignment horizontal="left" vertical="top"/>
      <protection locked="0"/>
    </xf>
    <xf numFmtId="0" fontId="9" fillId="3" borderId="2"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left" vertical="top" wrapText="1"/>
      <protection locked="0"/>
    </xf>
    <xf numFmtId="0" fontId="14" fillId="2" borderId="37" xfId="0" applyFont="1" applyFill="1" applyBorder="1" applyAlignment="1" applyProtection="1">
      <alignment horizontal="left" vertical="top" wrapText="1"/>
    </xf>
    <xf numFmtId="0" fontId="19" fillId="11" borderId="1" xfId="0" applyFont="1" applyFill="1" applyBorder="1" applyAlignment="1" applyProtection="1">
      <alignment horizontal="left" vertical="top"/>
      <protection hidden="1"/>
    </xf>
    <xf numFmtId="0" fontId="9" fillId="3" borderId="3" xfId="0" applyNumberFormat="1" applyFont="1" applyFill="1" applyBorder="1" applyAlignment="1" applyProtection="1">
      <alignment horizontal="left" vertical="top"/>
      <protection locked="0"/>
    </xf>
    <xf numFmtId="1" fontId="9" fillId="0" borderId="27" xfId="0" applyNumberFormat="1" applyFont="1" applyBorder="1" applyAlignment="1" applyProtection="1">
      <alignment horizontal="left" vertical="top"/>
      <protection locked="0"/>
    </xf>
    <xf numFmtId="3" fontId="9" fillId="0" borderId="1" xfId="0" applyNumberFormat="1" applyFont="1" applyFill="1" applyBorder="1" applyAlignment="1" applyProtection="1">
      <alignment horizontal="left" vertical="top"/>
      <protection locked="0"/>
    </xf>
    <xf numFmtId="49" fontId="5" fillId="0" borderId="54" xfId="0" applyNumberFormat="1" applyFont="1" applyBorder="1" applyAlignment="1">
      <alignment horizontal="center"/>
    </xf>
    <xf numFmtId="167" fontId="9" fillId="0" borderId="26" xfId="0" applyNumberFormat="1" applyFont="1" applyBorder="1" applyAlignment="1" applyProtection="1">
      <alignment horizontal="right" vertical="top"/>
      <protection locked="0"/>
    </xf>
    <xf numFmtId="166" fontId="9" fillId="0" borderId="26" xfId="0" applyNumberFormat="1" applyFont="1" applyFill="1" applyBorder="1" applyAlignment="1" applyProtection="1">
      <alignment vertical="top"/>
      <protection locked="0"/>
    </xf>
    <xf numFmtId="0" fontId="0" fillId="0" borderId="0" xfId="0" applyAlignment="1">
      <alignment wrapText="1"/>
    </xf>
    <xf numFmtId="49" fontId="9" fillId="3" borderId="1" xfId="0" applyNumberFormat="1" applyFont="1" applyFill="1" applyBorder="1" applyAlignment="1" applyProtection="1">
      <alignment horizontal="left" vertical="top"/>
      <protection locked="0"/>
    </xf>
    <xf numFmtId="49" fontId="9" fillId="0" borderId="1" xfId="0" applyNumberFormat="1" applyFont="1" applyFill="1" applyBorder="1" applyAlignment="1" applyProtection="1">
      <alignment vertical="top"/>
      <protection locked="0"/>
    </xf>
    <xf numFmtId="0" fontId="20" fillId="0" borderId="0" xfId="0" applyFont="1" applyFill="1" applyAlignment="1" applyProtection="1">
      <alignment horizontal="left"/>
      <protection hidden="1"/>
    </xf>
    <xf numFmtId="0" fontId="20" fillId="0" borderId="0" xfId="0" applyFont="1" applyAlignment="1" applyProtection="1">
      <alignment horizontal="left"/>
      <protection hidden="1"/>
    </xf>
    <xf numFmtId="0" fontId="22" fillId="0" borderId="0" xfId="0" applyFont="1" applyAlignment="1" applyProtection="1">
      <alignment horizontal="left"/>
      <protection hidden="1"/>
    </xf>
    <xf numFmtId="0" fontId="14" fillId="0" borderId="0" xfId="0" applyFont="1" applyFill="1" applyAlignment="1" applyProtection="1">
      <alignment horizontal="left"/>
      <protection hidden="1"/>
    </xf>
    <xf numFmtId="0" fontId="14" fillId="0" borderId="0" xfId="0" applyFont="1" applyAlignment="1" applyProtection="1">
      <alignment horizontal="left"/>
      <protection hidden="1"/>
    </xf>
    <xf numFmtId="0" fontId="10" fillId="0" borderId="0" xfId="0" applyFont="1" applyAlignment="1" applyProtection="1">
      <alignment horizontal="left"/>
      <protection hidden="1"/>
    </xf>
    <xf numFmtId="0" fontId="21" fillId="11" borderId="14" xfId="0" applyFont="1" applyFill="1" applyBorder="1" applyAlignment="1" applyProtection="1">
      <alignment horizontal="left" vertical="top"/>
    </xf>
    <xf numFmtId="0" fontId="20" fillId="0" borderId="0" xfId="0" applyNumberFormat="1" applyFont="1" applyAlignment="1" applyProtection="1">
      <alignment horizontal="left"/>
      <protection hidden="1"/>
    </xf>
    <xf numFmtId="0" fontId="22" fillId="0" borderId="0" xfId="0" applyFont="1" applyFill="1" applyAlignment="1" applyProtection="1">
      <alignment horizontal="left"/>
    </xf>
    <xf numFmtId="0" fontId="20" fillId="0" borderId="0" xfId="0" applyFont="1" applyFill="1" applyAlignment="1" applyProtection="1">
      <alignment horizontal="left"/>
    </xf>
    <xf numFmtId="0" fontId="20" fillId="0" borderId="0" xfId="0" applyFont="1" applyAlignment="1" applyProtection="1">
      <alignment horizontal="left"/>
    </xf>
    <xf numFmtId="0" fontId="22" fillId="0" borderId="0" xfId="0" applyFont="1" applyAlignment="1" applyProtection="1">
      <alignment horizontal="left"/>
    </xf>
    <xf numFmtId="1" fontId="9" fillId="3" borderId="3" xfId="0" applyNumberFormat="1" applyFont="1" applyFill="1" applyBorder="1" applyAlignment="1" applyProtection="1">
      <alignment vertical="center"/>
      <protection locked="0"/>
    </xf>
    <xf numFmtId="0" fontId="23" fillId="12" borderId="1" xfId="0" applyFont="1" applyFill="1" applyBorder="1" applyAlignment="1" applyProtection="1">
      <alignment horizontal="center" vertical="top"/>
      <protection hidden="1"/>
    </xf>
    <xf numFmtId="0" fontId="2" fillId="0" borderId="0" xfId="0" applyFont="1" applyProtection="1"/>
    <xf numFmtId="0" fontId="9" fillId="3" borderId="21" xfId="0" applyFont="1" applyFill="1" applyBorder="1" applyAlignment="1" applyProtection="1">
      <alignment horizontal="left" vertical="top"/>
      <protection locked="0"/>
    </xf>
    <xf numFmtId="1" fontId="9" fillId="0" borderId="3" xfId="0" applyNumberFormat="1" applyFont="1" applyFill="1" applyBorder="1" applyAlignment="1" applyProtection="1">
      <alignment vertical="top"/>
      <protection locked="0"/>
    </xf>
    <xf numFmtId="1" fontId="9" fillId="0" borderId="1" xfId="0" applyNumberFormat="1" applyFont="1" applyFill="1" applyBorder="1" applyAlignment="1" applyProtection="1">
      <alignment vertical="top"/>
      <protection locked="0"/>
    </xf>
    <xf numFmtId="0" fontId="21" fillId="11" borderId="14" xfId="0" applyFont="1" applyFill="1" applyBorder="1" applyAlignment="1" applyProtection="1">
      <alignment horizontal="left" vertical="top"/>
      <protection hidden="1"/>
    </xf>
    <xf numFmtId="1" fontId="9" fillId="0" borderId="3" xfId="0" applyNumberFormat="1" applyFont="1" applyFill="1" applyBorder="1" applyAlignment="1" applyProtection="1">
      <alignment vertical="top" wrapText="1"/>
      <protection locked="0"/>
    </xf>
    <xf numFmtId="0" fontId="19" fillId="11" borderId="22" xfId="0" applyFont="1" applyFill="1" applyBorder="1" applyAlignment="1" applyProtection="1">
      <alignment horizontal="left" vertical="top"/>
      <protection hidden="1"/>
    </xf>
    <xf numFmtId="1" fontId="9" fillId="3" borderId="5" xfId="0" applyNumberFormat="1" applyFont="1" applyFill="1" applyBorder="1" applyAlignment="1" applyProtection="1">
      <alignment vertical="center"/>
      <protection locked="0"/>
    </xf>
    <xf numFmtId="1" fontId="9" fillId="3" borderId="1" xfId="0" applyNumberFormat="1" applyFont="1" applyFill="1" applyBorder="1" applyAlignment="1" applyProtection="1">
      <alignment vertical="center"/>
      <protection locked="0"/>
    </xf>
    <xf numFmtId="0" fontId="19" fillId="2" borderId="41" xfId="0" applyFont="1" applyFill="1" applyBorder="1" applyAlignment="1" applyProtection="1">
      <alignment horizontal="left" vertical="top"/>
      <protection hidden="1"/>
    </xf>
    <xf numFmtId="0" fontId="23" fillId="12" borderId="1" xfId="0" applyFont="1" applyFill="1" applyBorder="1" applyAlignment="1" applyProtection="1">
      <alignment horizontal="center" vertical="center"/>
      <protection hidden="1"/>
    </xf>
    <xf numFmtId="0" fontId="9" fillId="0" borderId="9" xfId="0" applyFont="1" applyBorder="1" applyAlignment="1" applyProtection="1">
      <alignment horizontal="left" vertical="top"/>
      <protection hidden="1"/>
    </xf>
    <xf numFmtId="0" fontId="9" fillId="0" borderId="0" xfId="0" applyFont="1" applyBorder="1" applyAlignment="1" applyProtection="1">
      <alignment horizontal="left" vertical="top"/>
      <protection hidden="1"/>
    </xf>
    <xf numFmtId="0" fontId="9" fillId="0" borderId="64" xfId="0" applyFont="1" applyBorder="1" applyAlignment="1" applyProtection="1">
      <alignment horizontal="left" vertical="center" wrapText="1"/>
      <protection hidden="1"/>
    </xf>
    <xf numFmtId="0" fontId="9" fillId="0" borderId="65"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0" borderId="9"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14" fillId="2" borderId="3" xfId="0" applyFont="1" applyFill="1" applyBorder="1" applyAlignment="1" applyProtection="1">
      <alignment vertical="top"/>
    </xf>
    <xf numFmtId="0" fontId="9" fillId="0" borderId="1" xfId="0" applyNumberFormat="1" applyFont="1" applyFill="1" applyBorder="1" applyAlignment="1" applyProtection="1">
      <alignment horizontal="left" vertical="top"/>
      <protection locked="0"/>
    </xf>
    <xf numFmtId="0" fontId="24" fillId="0" borderId="0" xfId="0" applyFont="1" applyAlignment="1" applyProtection="1">
      <alignment horizontal="left"/>
    </xf>
    <xf numFmtId="0" fontId="25" fillId="0" borderId="0" xfId="0" applyFont="1" applyAlignment="1" applyProtection="1">
      <alignment horizontal="left"/>
    </xf>
    <xf numFmtId="0" fontId="22" fillId="0" borderId="0" xfId="0" applyFont="1" applyBorder="1" applyAlignment="1" applyProtection="1">
      <alignment horizontal="left"/>
    </xf>
    <xf numFmtId="0" fontId="20" fillId="0" borderId="0" xfId="0" applyFont="1" applyBorder="1" applyAlignment="1" applyProtection="1">
      <alignment horizontal="left"/>
    </xf>
    <xf numFmtId="0" fontId="26" fillId="0" borderId="0" xfId="0" applyFont="1" applyProtection="1"/>
    <xf numFmtId="0" fontId="27" fillId="0" borderId="0" xfId="0" applyFont="1" applyAlignment="1" applyProtection="1">
      <alignment horizontal="left"/>
    </xf>
    <xf numFmtId="0" fontId="10" fillId="0" borderId="0" xfId="0" applyFont="1" applyAlignment="1" applyProtection="1">
      <alignment horizontal="left"/>
    </xf>
    <xf numFmtId="0" fontId="10" fillId="0" borderId="0" xfId="0" applyFont="1" applyFill="1" applyAlignment="1" applyProtection="1">
      <alignment horizontal="lef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14" fillId="0" borderId="0" xfId="0" applyFont="1" applyBorder="1" applyAlignment="1" applyProtection="1">
      <alignment horizontal="left"/>
    </xf>
    <xf numFmtId="0" fontId="28" fillId="0" borderId="0" xfId="0" applyFont="1" applyProtection="1"/>
    <xf numFmtId="0" fontId="7" fillId="0" borderId="9" xfId="0" applyFont="1" applyBorder="1"/>
    <xf numFmtId="0" fontId="7" fillId="0" borderId="10" xfId="0" applyFont="1" applyBorder="1"/>
    <xf numFmtId="0" fontId="7" fillId="0" borderId="53" xfId="0" applyFont="1" applyBorder="1"/>
    <xf numFmtId="0" fontId="7" fillId="0" borderId="52" xfId="0" applyFont="1" applyBorder="1"/>
    <xf numFmtId="0" fontId="7" fillId="0" borderId="51" xfId="0" applyFont="1" applyBorder="1"/>
    <xf numFmtId="0" fontId="7" fillId="0" borderId="7" xfId="0" applyFont="1" applyBorder="1"/>
    <xf numFmtId="0" fontId="7" fillId="0" borderId="50" xfId="0" applyFont="1" applyBorder="1"/>
    <xf numFmtId="0" fontId="14" fillId="2" borderId="27"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protection hidden="1"/>
    </xf>
    <xf numFmtId="0" fontId="14" fillId="2" borderId="35" xfId="0" applyFont="1" applyFill="1" applyBorder="1" applyAlignment="1" applyProtection="1">
      <alignment horizontal="left" vertical="top"/>
      <protection hidden="1"/>
    </xf>
    <xf numFmtId="0" fontId="5" fillId="0" borderId="56" xfId="0" applyFont="1" applyBorder="1"/>
    <xf numFmtId="0" fontId="5" fillId="0" borderId="59" xfId="0" applyFont="1" applyBorder="1"/>
    <xf numFmtId="0" fontId="5" fillId="0" borderId="57" xfId="0" applyFont="1" applyBorder="1"/>
    <xf numFmtId="0" fontId="7" fillId="10" borderId="44" xfId="0" applyFont="1" applyFill="1" applyBorder="1" applyProtection="1">
      <protection hidden="1"/>
    </xf>
    <xf numFmtId="0" fontId="7" fillId="10" borderId="14" xfId="0" applyFont="1" applyFill="1" applyBorder="1" applyProtection="1">
      <protection hidden="1"/>
    </xf>
    <xf numFmtId="0" fontId="7" fillId="10" borderId="26" xfId="0" applyFont="1" applyFill="1" applyBorder="1" applyProtection="1">
      <protection hidden="1"/>
    </xf>
    <xf numFmtId="0" fontId="7" fillId="10" borderId="1" xfId="0" applyFont="1" applyFill="1" applyBorder="1" applyProtection="1">
      <protection hidden="1"/>
    </xf>
    <xf numFmtId="0" fontId="7" fillId="10" borderId="31" xfId="0" applyFont="1" applyFill="1" applyBorder="1" applyProtection="1">
      <protection hidden="1"/>
    </xf>
    <xf numFmtId="0" fontId="7" fillId="10" borderId="29" xfId="0" applyFont="1" applyFill="1" applyBorder="1" applyProtection="1">
      <protection hidden="1"/>
    </xf>
    <xf numFmtId="0" fontId="7" fillId="10" borderId="3" xfId="0" applyFont="1" applyFill="1" applyBorder="1" applyProtection="1">
      <protection hidden="1"/>
    </xf>
    <xf numFmtId="0" fontId="7" fillId="10" borderId="18" xfId="0" applyFont="1" applyFill="1" applyBorder="1" applyProtection="1">
      <protection hidden="1"/>
    </xf>
    <xf numFmtId="0" fontId="7" fillId="0" borderId="68" xfId="0" applyFont="1" applyBorder="1"/>
    <xf numFmtId="0" fontId="7" fillId="0" borderId="69" xfId="0" applyFont="1" applyBorder="1"/>
    <xf numFmtId="0" fontId="7" fillId="0" borderId="70" xfId="0" applyFont="1" applyBorder="1"/>
    <xf numFmtId="0" fontId="7" fillId="0" borderId="8" xfId="0" applyFont="1" applyBorder="1"/>
    <xf numFmtId="0" fontId="5" fillId="0" borderId="67" xfId="0" applyFont="1" applyBorder="1"/>
    <xf numFmtId="0" fontId="7" fillId="14" borderId="9" xfId="0" applyFont="1" applyFill="1" applyBorder="1"/>
    <xf numFmtId="0" fontId="33" fillId="2" borderId="20" xfId="0" applyFont="1" applyFill="1" applyBorder="1" applyAlignment="1" applyProtection="1">
      <protection hidden="1"/>
    </xf>
    <xf numFmtId="0" fontId="30" fillId="2" borderId="27" xfId="0" applyFont="1" applyFill="1" applyBorder="1" applyProtection="1">
      <protection hidden="1"/>
    </xf>
    <xf numFmtId="0" fontId="30" fillId="2" borderId="13" xfId="0" applyFont="1" applyFill="1" applyBorder="1" applyProtection="1">
      <protection hidden="1"/>
    </xf>
    <xf numFmtId="0" fontId="30" fillId="2" borderId="35" xfId="0" applyFont="1" applyFill="1" applyBorder="1" applyProtection="1">
      <protection hidden="1"/>
    </xf>
    <xf numFmtId="0" fontId="7" fillId="19" borderId="23" xfId="0" applyFont="1" applyFill="1" applyBorder="1" applyAlignment="1" applyProtection="1">
      <protection hidden="1"/>
    </xf>
    <xf numFmtId="0" fontId="7" fillId="19" borderId="24" xfId="0" applyFont="1" applyFill="1" applyBorder="1" applyAlignment="1" applyProtection="1">
      <protection hidden="1"/>
    </xf>
    <xf numFmtId="0" fontId="7" fillId="19" borderId="25" xfId="0" applyFont="1" applyFill="1" applyBorder="1" applyAlignment="1" applyProtection="1">
      <protection hidden="1"/>
    </xf>
    <xf numFmtId="0" fontId="7" fillId="19" borderId="40" xfId="0" applyFont="1" applyFill="1" applyBorder="1" applyAlignment="1" applyProtection="1">
      <protection hidden="1"/>
    </xf>
    <xf numFmtId="0" fontId="7" fillId="19" borderId="58" xfId="0" applyFont="1" applyFill="1" applyBorder="1" applyAlignment="1" applyProtection="1">
      <protection hidden="1"/>
    </xf>
    <xf numFmtId="0" fontId="7" fillId="19" borderId="45" xfId="0" applyFont="1" applyFill="1" applyBorder="1" applyAlignment="1" applyProtection="1">
      <protection hidden="1"/>
    </xf>
    <xf numFmtId="0" fontId="7" fillId="16" borderId="23" xfId="0" applyFont="1" applyFill="1" applyBorder="1" applyAlignment="1" applyProtection="1">
      <protection hidden="1"/>
    </xf>
    <xf numFmtId="0" fontId="7" fillId="16" borderId="24" xfId="0" applyFont="1" applyFill="1" applyBorder="1" applyAlignment="1" applyProtection="1">
      <protection hidden="1"/>
    </xf>
    <xf numFmtId="0" fontId="7" fillId="16" borderId="25" xfId="0" applyFont="1" applyFill="1" applyBorder="1" applyAlignment="1" applyProtection="1">
      <protection hidden="1"/>
    </xf>
    <xf numFmtId="0" fontId="7" fillId="18" borderId="23" xfId="0" applyFont="1" applyFill="1" applyBorder="1" applyAlignment="1" applyProtection="1">
      <alignment horizontal="left"/>
      <protection hidden="1"/>
    </xf>
    <xf numFmtId="0" fontId="7" fillId="18" borderId="24" xfId="0" applyFont="1" applyFill="1" applyBorder="1" applyAlignment="1" applyProtection="1">
      <alignment horizontal="left"/>
      <protection hidden="1"/>
    </xf>
    <xf numFmtId="0" fontId="7" fillId="18" borderId="25" xfId="0" applyFont="1" applyFill="1" applyBorder="1" applyAlignment="1" applyProtection="1">
      <alignment horizontal="left"/>
      <protection hidden="1"/>
    </xf>
    <xf numFmtId="0" fontId="7" fillId="20" borderId="23" xfId="0" applyFont="1" applyFill="1" applyBorder="1" applyAlignment="1" applyProtection="1">
      <protection hidden="1"/>
    </xf>
    <xf numFmtId="0" fontId="7" fillId="20" borderId="24" xfId="0" applyFont="1" applyFill="1" applyBorder="1" applyAlignment="1" applyProtection="1">
      <protection hidden="1"/>
    </xf>
    <xf numFmtId="0" fontId="7" fillId="20" borderId="25" xfId="0" applyFont="1" applyFill="1" applyBorder="1" applyAlignment="1" applyProtection="1">
      <protection hidden="1"/>
    </xf>
    <xf numFmtId="0" fontId="7" fillId="21" borderId="23" xfId="0" applyFont="1" applyFill="1" applyBorder="1" applyAlignment="1" applyProtection="1">
      <protection hidden="1"/>
    </xf>
    <xf numFmtId="0" fontId="7" fillId="21" borderId="24" xfId="0" applyFont="1" applyFill="1" applyBorder="1" applyAlignment="1" applyProtection="1">
      <protection hidden="1"/>
    </xf>
    <xf numFmtId="0" fontId="7" fillId="21" borderId="25" xfId="0" applyFont="1" applyFill="1" applyBorder="1" applyAlignment="1" applyProtection="1">
      <protection hidden="1"/>
    </xf>
    <xf numFmtId="0" fontId="7" fillId="14" borderId="58" xfId="0" applyFont="1" applyFill="1" applyBorder="1" applyAlignment="1" applyProtection="1">
      <alignment horizontal="left"/>
      <protection hidden="1"/>
    </xf>
    <xf numFmtId="0" fontId="7" fillId="0" borderId="58" xfId="0" applyFont="1" applyBorder="1" applyAlignment="1" applyProtection="1">
      <alignment horizontal="left"/>
      <protection hidden="1"/>
    </xf>
    <xf numFmtId="0" fontId="7" fillId="0" borderId="45" xfId="0" applyFont="1" applyBorder="1" applyAlignment="1" applyProtection="1">
      <alignment horizontal="left"/>
      <protection hidden="1"/>
    </xf>
    <xf numFmtId="165" fontId="7" fillId="0" borderId="23" xfId="0" applyNumberFormat="1" applyFont="1" applyBorder="1" applyProtection="1">
      <protection hidden="1"/>
    </xf>
    <xf numFmtId="165" fontId="7" fillId="0" borderId="24" xfId="0" applyNumberFormat="1" applyFont="1" applyBorder="1" applyProtection="1">
      <protection hidden="1"/>
    </xf>
    <xf numFmtId="165" fontId="7" fillId="0" borderId="25" xfId="0" applyNumberFormat="1" applyFont="1" applyBorder="1" applyProtection="1">
      <protection hidden="1"/>
    </xf>
    <xf numFmtId="0" fontId="7" fillId="0" borderId="23" xfId="0" applyFont="1" applyBorder="1" applyProtection="1">
      <protection hidden="1"/>
    </xf>
    <xf numFmtId="0" fontId="7" fillId="0" borderId="24" xfId="0" applyFont="1" applyBorder="1" applyProtection="1">
      <protection hidden="1"/>
    </xf>
    <xf numFmtId="0" fontId="7" fillId="0" borderId="24" xfId="0" applyFont="1" applyFill="1" applyBorder="1" applyProtection="1">
      <protection hidden="1"/>
    </xf>
    <xf numFmtId="0" fontId="7" fillId="0" borderId="40" xfId="0" applyFont="1" applyBorder="1" applyProtection="1">
      <protection hidden="1"/>
    </xf>
    <xf numFmtId="0" fontId="7" fillId="0" borderId="58" xfId="0" applyFont="1" applyBorder="1" applyProtection="1">
      <protection hidden="1"/>
    </xf>
    <xf numFmtId="0" fontId="30" fillId="2" borderId="53" xfId="0" applyFont="1" applyFill="1" applyBorder="1" applyAlignment="1" applyProtection="1">
      <alignment horizontal="left"/>
      <protection hidden="1"/>
    </xf>
    <xf numFmtId="170" fontId="7" fillId="0" borderId="24" xfId="0" applyNumberFormat="1" applyFont="1" applyBorder="1" applyProtection="1">
      <protection hidden="1"/>
    </xf>
    <xf numFmtId="170" fontId="7" fillId="0" borderId="25" xfId="0" applyNumberFormat="1" applyFont="1" applyBorder="1" applyProtection="1">
      <protection hidden="1"/>
    </xf>
    <xf numFmtId="0" fontId="30" fillId="2" borderId="62" xfId="0" applyFont="1" applyFill="1" applyBorder="1" applyAlignment="1" applyProtection="1">
      <alignment horizontal="left"/>
      <protection hidden="1"/>
    </xf>
    <xf numFmtId="0" fontId="36" fillId="0" borderId="0" xfId="0" quotePrefix="1" applyFont="1"/>
    <xf numFmtId="14" fontId="7" fillId="14" borderId="58" xfId="0" applyNumberFormat="1" applyFont="1" applyFill="1" applyBorder="1" applyAlignment="1" applyProtection="1">
      <alignment horizontal="left"/>
      <protection hidden="1"/>
    </xf>
    <xf numFmtId="0" fontId="7" fillId="21" borderId="43" xfId="0" applyFont="1" applyFill="1" applyBorder="1" applyAlignment="1" applyProtection="1">
      <protection hidden="1"/>
    </xf>
    <xf numFmtId="0" fontId="7" fillId="21" borderId="42" xfId="0" applyFont="1" applyFill="1" applyBorder="1" applyAlignment="1" applyProtection="1">
      <protection hidden="1"/>
    </xf>
    <xf numFmtId="0" fontId="7" fillId="21" borderId="63" xfId="0" applyFont="1" applyFill="1" applyBorder="1" applyAlignment="1" applyProtection="1">
      <protection hidden="1"/>
    </xf>
    <xf numFmtId="1" fontId="7" fillId="14" borderId="40" xfId="0" applyNumberFormat="1" applyFont="1" applyFill="1" applyBorder="1" applyAlignment="1" applyProtection="1">
      <alignment horizontal="left"/>
      <protection hidden="1"/>
    </xf>
    <xf numFmtId="165" fontId="7" fillId="0" borderId="58" xfId="0" applyNumberFormat="1" applyFont="1" applyBorder="1" applyProtection="1">
      <protection hidden="1"/>
    </xf>
    <xf numFmtId="170" fontId="7" fillId="0" borderId="45" xfId="0" applyNumberFormat="1" applyFont="1" applyBorder="1" applyProtection="1">
      <protection hidden="1"/>
    </xf>
    <xf numFmtId="170" fontId="7" fillId="0" borderId="58" xfId="0" applyNumberFormat="1" applyFont="1" applyBorder="1" applyProtection="1">
      <protection hidden="1"/>
    </xf>
    <xf numFmtId="0" fontId="6" fillId="0" borderId="0" xfId="0" applyFont="1" applyAlignment="1" applyProtection="1">
      <alignment horizontal="left"/>
      <protection hidden="1"/>
    </xf>
    <xf numFmtId="0" fontId="0" fillId="0" borderId="0" xfId="0" applyProtection="1">
      <protection hidden="1"/>
    </xf>
    <xf numFmtId="0" fontId="6" fillId="0" borderId="0" xfId="0" quotePrefix="1" applyFont="1" applyProtection="1">
      <protection hidden="1"/>
    </xf>
    <xf numFmtId="0" fontId="6" fillId="0" borderId="0" xfId="0" applyFont="1" applyProtection="1">
      <protection hidden="1"/>
    </xf>
    <xf numFmtId="0" fontId="14" fillId="2" borderId="1" xfId="0" applyFont="1" applyFill="1" applyBorder="1" applyAlignment="1" applyProtection="1">
      <alignment horizontal="left" vertical="top"/>
      <protection hidden="1"/>
    </xf>
    <xf numFmtId="0" fontId="37" fillId="0" borderId="0" xfId="0" applyFont="1" applyBorder="1" applyAlignment="1" applyProtection="1">
      <alignment horizontal="center" vertical="center" wrapText="1"/>
      <protection hidden="1"/>
    </xf>
    <xf numFmtId="0" fontId="14" fillId="2" borderId="31" xfId="0" applyFont="1" applyFill="1" applyBorder="1" applyAlignment="1" applyProtection="1">
      <alignment horizontal="left" vertical="top"/>
      <protection hidden="1"/>
    </xf>
    <xf numFmtId="0" fontId="30" fillId="2" borderId="13" xfId="0" applyFont="1" applyFill="1" applyBorder="1" applyAlignment="1" applyProtection="1">
      <alignment horizontal="left" indent="2"/>
      <protection hidden="1"/>
    </xf>
    <xf numFmtId="0" fontId="30" fillId="2" borderId="26" xfId="0" applyFont="1" applyFill="1" applyBorder="1" applyProtection="1">
      <protection hidden="1"/>
    </xf>
    <xf numFmtId="0" fontId="30" fillId="2" borderId="1" xfId="0" applyFont="1" applyFill="1" applyBorder="1" applyProtection="1">
      <protection hidden="1"/>
    </xf>
    <xf numFmtId="0" fontId="30" fillId="2" borderId="31" xfId="0" applyFont="1" applyFill="1" applyBorder="1" applyProtection="1">
      <protection hidden="1"/>
    </xf>
    <xf numFmtId="0" fontId="14" fillId="2" borderId="23" xfId="0" applyFont="1" applyFill="1" applyBorder="1" applyAlignment="1" applyProtection="1">
      <alignment horizontal="left" vertical="top"/>
      <protection hidden="1"/>
    </xf>
    <xf numFmtId="0" fontId="0" fillId="0" borderId="14" xfId="0" applyBorder="1" applyProtection="1">
      <protection locked="0"/>
    </xf>
    <xf numFmtId="0" fontId="0" fillId="0" borderId="36" xfId="0" applyBorder="1" applyProtection="1">
      <protection locked="0"/>
    </xf>
    <xf numFmtId="0" fontId="30" fillId="2" borderId="27" xfId="0" applyFont="1" applyFill="1" applyBorder="1" applyAlignment="1" applyProtection="1">
      <alignment horizontal="left" indent="2"/>
      <protection hidden="1"/>
    </xf>
    <xf numFmtId="0" fontId="30" fillId="2" borderId="35" xfId="0" applyFont="1" applyFill="1" applyBorder="1" applyAlignment="1" applyProtection="1">
      <alignment horizontal="left" indent="4"/>
      <protection hidden="1"/>
    </xf>
    <xf numFmtId="0" fontId="30" fillId="2" borderId="38" xfId="0" applyFont="1" applyFill="1" applyBorder="1" applyAlignment="1" applyProtection="1">
      <alignment horizontal="left" indent="2"/>
      <protection hidden="1"/>
    </xf>
    <xf numFmtId="0" fontId="30" fillId="2" borderId="52" xfId="0" applyFont="1" applyFill="1" applyBorder="1" applyAlignment="1" applyProtection="1">
      <alignment horizontal="left"/>
      <protection hidden="1"/>
    </xf>
    <xf numFmtId="0" fontId="7" fillId="10" borderId="36" xfId="0" applyFont="1" applyFill="1" applyBorder="1" applyProtection="1">
      <protection hidden="1"/>
    </xf>
    <xf numFmtId="0" fontId="30" fillId="2" borderId="56" xfId="0" applyFont="1" applyFill="1" applyBorder="1" applyAlignment="1" applyProtection="1">
      <alignment horizontal="left"/>
      <protection hidden="1"/>
    </xf>
    <xf numFmtId="0" fontId="30" fillId="2" borderId="59" xfId="0" applyFont="1" applyFill="1" applyBorder="1" applyAlignment="1" applyProtection="1">
      <alignment horizontal="left"/>
      <protection hidden="1"/>
    </xf>
    <xf numFmtId="0" fontId="30" fillId="2" borderId="11" xfId="0" applyFont="1" applyFill="1" applyBorder="1" applyAlignment="1" applyProtection="1">
      <protection hidden="1"/>
    </xf>
    <xf numFmtId="0" fontId="30" fillId="2" borderId="13" xfId="0" applyFont="1" applyFill="1" applyBorder="1" applyAlignment="1" applyProtection="1">
      <alignment horizontal="left" indent="4"/>
      <protection hidden="1"/>
    </xf>
    <xf numFmtId="0" fontId="36" fillId="0" borderId="0" xfId="0" applyFont="1"/>
    <xf numFmtId="0" fontId="0" fillId="0" borderId="21" xfId="0" applyBorder="1"/>
    <xf numFmtId="0" fontId="0" fillId="0" borderId="34" xfId="0" applyBorder="1"/>
    <xf numFmtId="0" fontId="0" fillId="0" borderId="2" xfId="0" applyBorder="1"/>
    <xf numFmtId="165" fontId="0" fillId="0" borderId="65" xfId="0" applyNumberFormat="1" applyBorder="1"/>
    <xf numFmtId="165" fontId="0" fillId="0" borderId="0" xfId="0" applyNumberFormat="1" applyBorder="1"/>
    <xf numFmtId="165" fontId="0" fillId="0" borderId="54" xfId="0" applyNumberFormat="1" applyBorder="1"/>
    <xf numFmtId="165" fontId="0" fillId="0" borderId="16" xfId="0" applyNumberFormat="1" applyBorder="1"/>
    <xf numFmtId="165" fontId="0" fillId="0" borderId="17" xfId="0" applyNumberFormat="1" applyBorder="1"/>
    <xf numFmtId="165" fontId="0" fillId="0" borderId="47" xfId="0" applyNumberFormat="1" applyBorder="1"/>
    <xf numFmtId="14" fontId="7" fillId="0" borderId="58" xfId="0" applyNumberFormat="1" applyFont="1" applyFill="1" applyBorder="1" applyAlignment="1" applyProtection="1">
      <alignment horizontal="left"/>
      <protection hidden="1"/>
    </xf>
    <xf numFmtId="0" fontId="30" fillId="2" borderId="38" xfId="0" applyFont="1" applyFill="1" applyBorder="1" applyAlignment="1" applyProtection="1">
      <protection hidden="1"/>
    </xf>
    <xf numFmtId="0" fontId="30" fillId="2" borderId="66" xfId="0" applyFont="1" applyFill="1" applyBorder="1" applyAlignment="1" applyProtection="1">
      <protection hidden="1"/>
    </xf>
    <xf numFmtId="0" fontId="19" fillId="2" borderId="31" xfId="0" applyFont="1" applyFill="1" applyBorder="1" applyAlignment="1" applyProtection="1">
      <alignment vertical="top"/>
      <protection hidden="1"/>
    </xf>
    <xf numFmtId="0" fontId="9" fillId="3" borderId="18" xfId="0" applyFont="1" applyFill="1" applyBorder="1" applyAlignment="1" applyProtection="1">
      <alignment vertical="top"/>
      <protection locked="0"/>
    </xf>
    <xf numFmtId="0" fontId="30" fillId="2" borderId="38" xfId="0" applyFont="1" applyFill="1" applyBorder="1" applyProtection="1">
      <protection hidden="1"/>
    </xf>
    <xf numFmtId="0" fontId="5" fillId="0" borderId="54" xfId="0" applyFont="1" applyBorder="1" applyAlignment="1">
      <alignment horizontal="center"/>
    </xf>
    <xf numFmtId="0" fontId="9" fillId="3" borderId="26" xfId="0" applyFont="1" applyFill="1" applyBorder="1" applyAlignment="1" applyProtection="1">
      <alignment horizontal="left" vertical="top"/>
      <protection locked="0"/>
    </xf>
    <xf numFmtId="0" fontId="9" fillId="3" borderId="31" xfId="0" applyFont="1" applyFill="1" applyBorder="1" applyAlignment="1" applyProtection="1">
      <alignment horizontal="left" vertical="top"/>
      <protection locked="0"/>
    </xf>
    <xf numFmtId="0" fontId="9" fillId="3" borderId="2" xfId="0" applyFont="1" applyFill="1" applyBorder="1" applyAlignment="1" applyProtection="1">
      <alignment horizontal="left" vertical="top"/>
      <protection locked="0"/>
    </xf>
    <xf numFmtId="1" fontId="9" fillId="0" borderId="26" xfId="0" applyNumberFormat="1" applyFont="1" applyBorder="1" applyAlignment="1" applyProtection="1">
      <alignment horizontal="left" vertical="top"/>
      <protection locked="0"/>
    </xf>
    <xf numFmtId="1" fontId="9" fillId="0" borderId="1" xfId="0" applyNumberFormat="1" applyFont="1" applyBorder="1" applyAlignment="1" applyProtection="1">
      <alignment horizontal="left" vertical="top"/>
      <protection locked="0"/>
    </xf>
    <xf numFmtId="1" fontId="9" fillId="0" borderId="14" xfId="0" applyNumberFormat="1" applyFont="1" applyBorder="1" applyAlignment="1" applyProtection="1">
      <alignment horizontal="left" vertical="top"/>
      <protection locked="0"/>
    </xf>
    <xf numFmtId="1" fontId="9" fillId="0" borderId="31" xfId="0" applyNumberFormat="1" applyFont="1" applyBorder="1" applyAlignment="1" applyProtection="1">
      <alignment horizontal="left" vertical="top"/>
      <protection locked="0"/>
    </xf>
    <xf numFmtId="1" fontId="9" fillId="0" borderId="36" xfId="0" applyNumberFormat="1" applyFont="1" applyBorder="1" applyAlignment="1" applyProtection="1">
      <alignment horizontal="left" vertical="top"/>
      <protection locked="0"/>
    </xf>
    <xf numFmtId="0" fontId="5" fillId="0" borderId="70" xfId="0" applyFont="1" applyBorder="1"/>
    <xf numFmtId="0" fontId="33" fillId="2" borderId="12" xfId="0" applyFont="1" applyFill="1" applyBorder="1" applyAlignment="1" applyProtection="1">
      <protection hidden="1"/>
    </xf>
    <xf numFmtId="0" fontId="33" fillId="2" borderId="48" xfId="0" applyFont="1" applyFill="1" applyBorder="1" applyProtection="1">
      <protection hidden="1"/>
    </xf>
    <xf numFmtId="0" fontId="5" fillId="0" borderId="54" xfId="0" applyFont="1" applyBorder="1" applyAlignment="1"/>
    <xf numFmtId="0" fontId="14" fillId="2" borderId="23" xfId="0" applyFont="1" applyFill="1" applyBorder="1" applyAlignment="1" applyProtection="1">
      <alignment horizontal="left" vertical="top"/>
    </xf>
    <xf numFmtId="0" fontId="9" fillId="10" borderId="36" xfId="0" applyFont="1" applyFill="1" applyBorder="1" applyAlignment="1" applyProtection="1">
      <protection hidden="1"/>
    </xf>
    <xf numFmtId="0" fontId="14" fillId="2" borderId="13" xfId="0" applyFont="1" applyFill="1" applyBorder="1"/>
    <xf numFmtId="0" fontId="9" fillId="10" borderId="1" xfId="0" applyFont="1" applyFill="1" applyBorder="1" applyAlignment="1" applyProtection="1">
      <alignment horizontal="left"/>
      <protection hidden="1"/>
    </xf>
    <xf numFmtId="0" fontId="9" fillId="10" borderId="1" xfId="0" applyFont="1" applyFill="1" applyBorder="1" applyProtection="1">
      <protection hidden="1"/>
    </xf>
    <xf numFmtId="0" fontId="9" fillId="22" borderId="9" xfId="0" applyFont="1" applyFill="1" applyBorder="1"/>
    <xf numFmtId="0" fontId="9" fillId="22" borderId="0" xfId="0" applyFont="1" applyFill="1" applyBorder="1"/>
    <xf numFmtId="0" fontId="9" fillId="22" borderId="10" xfId="0" applyFont="1" applyFill="1" applyBorder="1"/>
    <xf numFmtId="0" fontId="9" fillId="22" borderId="53" xfId="0" applyFont="1" applyFill="1" applyBorder="1"/>
    <xf numFmtId="0" fontId="9" fillId="22" borderId="52" xfId="0" applyFont="1" applyFill="1" applyBorder="1"/>
    <xf numFmtId="0" fontId="9" fillId="22" borderId="51" xfId="0" applyFont="1" applyFill="1" applyBorder="1"/>
    <xf numFmtId="49" fontId="9" fillId="3" borderId="21" xfId="0" applyNumberFormat="1" applyFont="1" applyFill="1" applyBorder="1" applyAlignment="1" applyProtection="1">
      <alignment vertical="center"/>
      <protection locked="0"/>
    </xf>
    <xf numFmtId="49" fontId="9" fillId="3" borderId="16" xfId="0" applyNumberFormat="1" applyFont="1" applyFill="1" applyBorder="1" applyAlignment="1" applyProtection="1">
      <alignment vertical="center"/>
      <protection locked="0"/>
    </xf>
    <xf numFmtId="0" fontId="14" fillId="2" borderId="16" xfId="0" applyFont="1" applyFill="1" applyBorder="1" applyAlignment="1" applyProtection="1">
      <alignment horizontal="left" vertical="top"/>
    </xf>
    <xf numFmtId="0" fontId="9" fillId="3" borderId="6" xfId="0" applyFont="1" applyFill="1" applyBorder="1" applyAlignment="1" applyProtection="1">
      <alignment vertical="center"/>
      <protection locked="0"/>
    </xf>
    <xf numFmtId="0" fontId="14" fillId="2" borderId="27" xfId="0" applyFont="1" applyFill="1" applyBorder="1" applyAlignment="1" applyProtection="1">
      <alignment horizontal="left" vertical="top" wrapText="1"/>
    </xf>
    <xf numFmtId="0" fontId="19" fillId="11" borderId="26" xfId="0" applyFont="1" applyFill="1" applyBorder="1" applyAlignment="1" applyProtection="1">
      <alignment horizontal="left" vertical="top"/>
      <protection hidden="1"/>
    </xf>
    <xf numFmtId="0" fontId="7" fillId="0" borderId="0" xfId="0" applyFont="1" applyAlignment="1">
      <alignment wrapText="1"/>
    </xf>
    <xf numFmtId="0" fontId="14" fillId="2" borderId="13" xfId="0" applyFont="1" applyFill="1" applyBorder="1" applyAlignment="1" applyProtection="1">
      <alignment horizontal="left" vertical="top"/>
    </xf>
    <xf numFmtId="0" fontId="10" fillId="13" borderId="40" xfId="0" applyFont="1" applyFill="1" applyBorder="1" applyAlignment="1" applyProtection="1">
      <alignment vertical="top"/>
    </xf>
    <xf numFmtId="0" fontId="10" fillId="13" borderId="23" xfId="0" applyFont="1" applyFill="1" applyBorder="1" applyAlignment="1" applyProtection="1">
      <alignment vertical="top"/>
    </xf>
    <xf numFmtId="0" fontId="14" fillId="0" borderId="37" xfId="0" applyFont="1" applyFill="1" applyBorder="1"/>
    <xf numFmtId="0" fontId="14" fillId="0" borderId="35" xfId="0" applyFont="1" applyFill="1" applyBorder="1"/>
    <xf numFmtId="0" fontId="5" fillId="22" borderId="54" xfId="0" applyFont="1" applyFill="1" applyBorder="1" applyAlignment="1">
      <alignment horizontal="center"/>
    </xf>
    <xf numFmtId="0" fontId="5" fillId="23" borderId="54" xfId="0" applyFont="1" applyFill="1" applyBorder="1" applyAlignment="1">
      <alignment horizontal="center"/>
    </xf>
    <xf numFmtId="0" fontId="20" fillId="10" borderId="2" xfId="0" applyFont="1" applyFill="1" applyBorder="1" applyAlignment="1" applyProtection="1">
      <alignment vertical="top"/>
      <protection hidden="1"/>
    </xf>
    <xf numFmtId="0" fontId="20" fillId="0" borderId="2" xfId="0" applyFont="1" applyFill="1" applyBorder="1" applyAlignment="1" applyProtection="1">
      <alignment vertical="top"/>
      <protection locked="0"/>
    </xf>
    <xf numFmtId="0" fontId="9" fillId="0" borderId="48" xfId="0" applyFont="1" applyFill="1" applyBorder="1" applyAlignment="1" applyProtection="1">
      <alignment vertical="top"/>
      <protection locked="0"/>
    </xf>
    <xf numFmtId="0" fontId="9" fillId="0" borderId="26" xfId="0" applyFont="1" applyFill="1" applyBorder="1" applyAlignment="1" applyProtection="1">
      <alignment vertical="top"/>
      <protection locked="0"/>
    </xf>
    <xf numFmtId="0" fontId="9" fillId="0" borderId="26" xfId="0" applyFont="1" applyFill="1" applyBorder="1" applyAlignment="1" applyProtection="1">
      <alignment horizontal="left" vertical="top"/>
      <protection locked="0"/>
    </xf>
    <xf numFmtId="0" fontId="9" fillId="0" borderId="44" xfId="0" applyFont="1" applyFill="1" applyBorder="1" applyAlignment="1" applyProtection="1">
      <alignment horizontal="left" vertical="top"/>
      <protection locked="0"/>
    </xf>
    <xf numFmtId="0" fontId="9" fillId="0" borderId="31" xfId="0" applyFont="1" applyFill="1" applyBorder="1" applyAlignment="1" applyProtection="1">
      <alignment vertical="top"/>
      <protection locked="0"/>
    </xf>
    <xf numFmtId="0" fontId="9" fillId="0" borderId="36" xfId="0" applyFont="1" applyFill="1" applyBorder="1" applyAlignment="1" applyProtection="1">
      <alignment vertical="top"/>
      <protection locked="0"/>
    </xf>
    <xf numFmtId="0" fontId="9" fillId="3" borderId="21" xfId="0" applyFont="1" applyFill="1" applyBorder="1" applyAlignment="1" applyProtection="1">
      <alignment vertical="top"/>
      <protection locked="0"/>
    </xf>
    <xf numFmtId="0" fontId="9" fillId="0" borderId="1" xfId="0" applyFont="1" applyBorder="1" applyProtection="1">
      <protection locked="0"/>
    </xf>
    <xf numFmtId="0" fontId="9" fillId="0" borderId="13" xfId="0" applyFont="1" applyBorder="1" applyProtection="1">
      <protection locked="0"/>
    </xf>
    <xf numFmtId="0" fontId="9" fillId="0" borderId="37" xfId="0" applyFont="1" applyBorder="1" applyProtection="1">
      <protection locked="0"/>
    </xf>
    <xf numFmtId="0" fontId="9" fillId="0" borderId="6"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0" borderId="35" xfId="0" applyFont="1" applyBorder="1" applyProtection="1">
      <protection locked="0"/>
    </xf>
    <xf numFmtId="0" fontId="9" fillId="0" borderId="3" xfId="0" applyFont="1" applyBorder="1" applyAlignment="1" applyProtection="1">
      <alignment horizontal="left"/>
      <protection locked="0"/>
    </xf>
    <xf numFmtId="0" fontId="9" fillId="0" borderId="12" xfId="0" applyFont="1" applyBorder="1" applyAlignment="1" applyProtection="1">
      <alignment horizontal="left"/>
      <protection locked="0"/>
    </xf>
    <xf numFmtId="0" fontId="9" fillId="0" borderId="26" xfId="0" applyFont="1" applyBorder="1" applyAlignment="1" applyProtection="1">
      <protection locked="0"/>
    </xf>
    <xf numFmtId="0" fontId="9" fillId="0" borderId="1" xfId="0" applyFont="1" applyBorder="1" applyAlignment="1" applyProtection="1">
      <protection locked="0"/>
    </xf>
    <xf numFmtId="2" fontId="9" fillId="0" borderId="26" xfId="0" applyNumberFormat="1" applyFont="1" applyBorder="1" applyProtection="1">
      <protection locked="0"/>
    </xf>
    <xf numFmtId="2" fontId="9" fillId="0" borderId="1" xfId="0" applyNumberFormat="1" applyFont="1" applyBorder="1" applyProtection="1">
      <protection locked="0"/>
    </xf>
    <xf numFmtId="2" fontId="9" fillId="0" borderId="31" xfId="0" applyNumberFormat="1" applyFont="1" applyBorder="1" applyProtection="1">
      <protection locked="0"/>
    </xf>
    <xf numFmtId="0" fontId="9" fillId="0" borderId="31" xfId="0" applyFont="1" applyBorder="1" applyAlignment="1" applyProtection="1">
      <protection locked="0"/>
    </xf>
    <xf numFmtId="0" fontId="9" fillId="0" borderId="44" xfId="0" applyFont="1" applyBorder="1" applyAlignment="1" applyProtection="1">
      <protection locked="0"/>
    </xf>
    <xf numFmtId="0" fontId="9" fillId="10" borderId="15" xfId="0" applyFont="1" applyFill="1" applyBorder="1" applyAlignment="1" applyProtection="1">
      <alignment vertical="top"/>
      <protection hidden="1"/>
    </xf>
    <xf numFmtId="0" fontId="9" fillId="2" borderId="41" xfId="0" applyFont="1" applyFill="1" applyBorder="1" applyAlignment="1" applyProtection="1">
      <protection hidden="1"/>
    </xf>
    <xf numFmtId="0" fontId="20" fillId="10" borderId="44" xfId="0" applyFont="1" applyFill="1" applyBorder="1" applyProtection="1">
      <protection hidden="1"/>
    </xf>
    <xf numFmtId="0" fontId="20" fillId="10" borderId="14" xfId="0" applyFont="1" applyFill="1" applyBorder="1" applyProtection="1">
      <protection hidden="1"/>
    </xf>
    <xf numFmtId="0" fontId="7" fillId="0" borderId="0" xfId="0" applyFont="1" applyFill="1"/>
    <xf numFmtId="0" fontId="9" fillId="3" borderId="1" xfId="0" applyFont="1" applyFill="1" applyBorder="1" applyAlignment="1" applyProtection="1">
      <alignment horizontal="left" vertical="top"/>
      <protection locked="0"/>
    </xf>
    <xf numFmtId="0" fontId="9" fillId="3" borderId="14" xfId="0" applyFont="1" applyFill="1" applyBorder="1" applyAlignment="1" applyProtection="1">
      <alignment horizontal="left" vertical="top"/>
      <protection locked="0"/>
    </xf>
    <xf numFmtId="0" fontId="9" fillId="3" borderId="2" xfId="0" applyFont="1" applyFill="1" applyBorder="1" applyAlignment="1" applyProtection="1">
      <alignment horizontal="left" vertical="top"/>
      <protection locked="0"/>
    </xf>
    <xf numFmtId="0" fontId="9" fillId="3" borderId="26" xfId="0" applyFont="1" applyFill="1" applyBorder="1" applyAlignment="1" applyProtection="1">
      <alignment horizontal="left" vertical="top"/>
      <protection locked="0"/>
    </xf>
    <xf numFmtId="0" fontId="14" fillId="2" borderId="27" xfId="0" applyFont="1" applyFill="1" applyBorder="1" applyAlignment="1" applyProtection="1">
      <alignment horizontal="left" vertical="top"/>
      <protection hidden="1"/>
    </xf>
    <xf numFmtId="0" fontId="14" fillId="2" borderId="26"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protection hidden="1"/>
    </xf>
    <xf numFmtId="0" fontId="14" fillId="2" borderId="1" xfId="0" applyFont="1" applyFill="1" applyBorder="1" applyAlignment="1" applyProtection="1">
      <alignment horizontal="left" vertical="top"/>
      <protection hidden="1"/>
    </xf>
    <xf numFmtId="0" fontId="14" fillId="2" borderId="35" xfId="0" applyFont="1" applyFill="1" applyBorder="1" applyAlignment="1" applyProtection="1">
      <alignment horizontal="left" vertical="top"/>
      <protection hidden="1"/>
    </xf>
    <xf numFmtId="0" fontId="14" fillId="2" borderId="31"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wrapText="1"/>
      <protection hidden="1"/>
    </xf>
    <xf numFmtId="0" fontId="14" fillId="2" borderId="1" xfId="0" applyFont="1" applyFill="1" applyBorder="1" applyAlignment="1" applyProtection="1">
      <alignment horizontal="left" vertical="top" wrapText="1"/>
      <protection hidden="1"/>
    </xf>
    <xf numFmtId="0" fontId="5" fillId="23" borderId="54" xfId="0" applyFont="1" applyFill="1" applyBorder="1" applyAlignment="1">
      <alignment horizontal="left"/>
    </xf>
    <xf numFmtId="0" fontId="9" fillId="0" borderId="15" xfId="0" applyFont="1" applyFill="1" applyBorder="1" applyAlignment="1" applyProtection="1">
      <alignment vertical="top"/>
      <protection locked="0"/>
    </xf>
    <xf numFmtId="170" fontId="9" fillId="0" borderId="21" xfId="0" applyNumberFormat="1" applyFont="1" applyFill="1" applyBorder="1" applyAlignment="1" applyProtection="1">
      <alignment vertical="top"/>
      <protection locked="0"/>
    </xf>
    <xf numFmtId="0" fontId="9" fillId="0" borderId="1" xfId="0" applyFont="1" applyBorder="1" applyAlignment="1" applyProtection="1">
      <alignment vertical="top" wrapText="1"/>
      <protection locked="0"/>
    </xf>
    <xf numFmtId="0" fontId="9" fillId="0" borderId="14" xfId="0" applyFont="1" applyBorder="1" applyAlignment="1" applyProtection="1">
      <alignment vertical="top" wrapText="1"/>
      <protection locked="0"/>
    </xf>
    <xf numFmtId="0" fontId="14" fillId="2" borderId="38" xfId="0" applyFont="1" applyFill="1" applyBorder="1" applyAlignment="1" applyProtection="1">
      <alignment horizontal="left" vertical="top"/>
      <protection hidden="1"/>
    </xf>
    <xf numFmtId="0" fontId="14" fillId="2" borderId="37" xfId="0" applyFont="1" applyFill="1" applyBorder="1" applyAlignment="1" applyProtection="1">
      <alignment horizontal="left" vertical="top"/>
      <protection hidden="1"/>
    </xf>
    <xf numFmtId="0" fontId="42" fillId="2" borderId="41" xfId="6" applyFont="1" applyFill="1" applyBorder="1" applyAlignment="1" applyProtection="1">
      <alignment horizontal="center" vertical="center"/>
      <protection hidden="1"/>
    </xf>
    <xf numFmtId="0" fontId="14" fillId="2" borderId="26" xfId="0" applyFont="1" applyFill="1" applyBorder="1" applyProtection="1">
      <protection hidden="1"/>
    </xf>
    <xf numFmtId="0" fontId="14" fillId="2" borderId="31" xfId="0" applyFont="1" applyFill="1" applyBorder="1" applyProtection="1">
      <protection hidden="1"/>
    </xf>
    <xf numFmtId="0" fontId="10" fillId="13" borderId="40" xfId="0" applyFont="1" applyFill="1" applyBorder="1" applyAlignment="1" applyProtection="1">
      <alignment vertical="top"/>
      <protection hidden="1"/>
    </xf>
    <xf numFmtId="0" fontId="10" fillId="13" borderId="55" xfId="0" applyFont="1" applyFill="1" applyBorder="1" applyAlignment="1" applyProtection="1">
      <alignment vertical="top"/>
      <protection hidden="1"/>
    </xf>
    <xf numFmtId="0" fontId="10" fillId="13" borderId="73" xfId="0" applyFont="1" applyFill="1" applyBorder="1" applyAlignment="1" applyProtection="1">
      <alignment vertical="top"/>
      <protection hidden="1"/>
    </xf>
    <xf numFmtId="0" fontId="20" fillId="10" borderId="26" xfId="0" applyFont="1" applyFill="1" applyBorder="1" applyProtection="1">
      <protection hidden="1"/>
    </xf>
    <xf numFmtId="0" fontId="20" fillId="10" borderId="1" xfId="0" applyFont="1" applyFill="1" applyBorder="1" applyProtection="1">
      <protection hidden="1"/>
    </xf>
    <xf numFmtId="0" fontId="20" fillId="10" borderId="31" xfId="0" applyFont="1" applyFill="1" applyBorder="1" applyProtection="1">
      <protection hidden="1"/>
    </xf>
    <xf numFmtId="0" fontId="14" fillId="2" borderId="1" xfId="0" applyFont="1" applyFill="1" applyBorder="1" applyProtection="1">
      <protection hidden="1"/>
    </xf>
    <xf numFmtId="0" fontId="14" fillId="2" borderId="27" xfId="0" applyFont="1" applyFill="1" applyBorder="1" applyProtection="1">
      <protection hidden="1"/>
    </xf>
    <xf numFmtId="0" fontId="14" fillId="2" borderId="13" xfId="0" applyFont="1" applyFill="1" applyBorder="1" applyProtection="1">
      <protection hidden="1"/>
    </xf>
    <xf numFmtId="0" fontId="14" fillId="2" borderId="35" xfId="0" applyFont="1" applyFill="1" applyBorder="1" applyProtection="1">
      <protection hidden="1"/>
    </xf>
    <xf numFmtId="0" fontId="10" fillId="13" borderId="23" xfId="0" applyFont="1" applyFill="1" applyBorder="1" applyAlignment="1" applyProtection="1">
      <alignment vertical="top"/>
      <protection hidden="1"/>
    </xf>
    <xf numFmtId="0" fontId="10" fillId="13" borderId="24" xfId="0" applyFont="1" applyFill="1" applyBorder="1" applyAlignment="1" applyProtection="1">
      <alignment vertical="top"/>
      <protection hidden="1"/>
    </xf>
    <xf numFmtId="0" fontId="10" fillId="13" borderId="25" xfId="0" applyFont="1" applyFill="1" applyBorder="1" applyAlignment="1" applyProtection="1">
      <alignment vertical="top"/>
      <protection hidden="1"/>
    </xf>
    <xf numFmtId="0" fontId="14" fillId="2" borderId="2" xfId="0" applyFont="1" applyFill="1" applyBorder="1" applyAlignment="1" applyProtection="1">
      <alignment horizontal="left" vertical="top"/>
      <protection hidden="1"/>
    </xf>
    <xf numFmtId="0" fontId="14" fillId="2" borderId="21" xfId="0" applyFont="1" applyFill="1" applyBorder="1" applyAlignment="1" applyProtection="1">
      <alignment horizontal="left" vertical="top"/>
      <protection hidden="1"/>
    </xf>
    <xf numFmtId="0" fontId="14" fillId="2" borderId="29" xfId="0" applyFont="1" applyFill="1" applyBorder="1" applyAlignment="1" applyProtection="1">
      <alignment vertical="top"/>
      <protection hidden="1"/>
    </xf>
    <xf numFmtId="0" fontId="14" fillId="2" borderId="35" xfId="0" applyFont="1" applyFill="1" applyBorder="1" applyAlignment="1" applyProtection="1">
      <alignment vertical="top" wrapText="1"/>
      <protection hidden="1"/>
    </xf>
    <xf numFmtId="0" fontId="14" fillId="2" borderId="47" xfId="0" applyFont="1" applyFill="1" applyBorder="1" applyAlignment="1" applyProtection="1">
      <alignment horizontal="left" vertical="top"/>
      <protection hidden="1"/>
    </xf>
    <xf numFmtId="0" fontId="14" fillId="2" borderId="5" xfId="0" applyFont="1" applyFill="1" applyBorder="1" applyAlignment="1" applyProtection="1">
      <alignment horizontal="left" vertical="top"/>
      <protection hidden="1"/>
    </xf>
    <xf numFmtId="0" fontId="14" fillId="2" borderId="19" xfId="0" applyFont="1" applyFill="1" applyBorder="1" applyAlignment="1" applyProtection="1">
      <alignment horizontal="left" vertical="top"/>
      <protection hidden="1"/>
    </xf>
    <xf numFmtId="0" fontId="18" fillId="0" borderId="0" xfId="0" applyFont="1" applyBorder="1" applyAlignment="1" applyProtection="1">
      <alignment vertical="top" wrapText="1"/>
      <protection hidden="1"/>
    </xf>
    <xf numFmtId="0" fontId="0" fillId="0" borderId="0" xfId="0" applyAlignment="1" applyProtection="1">
      <alignment horizontal="left"/>
      <protection hidden="1"/>
    </xf>
    <xf numFmtId="0" fontId="13" fillId="0" borderId="0" xfId="0" applyFont="1" applyAlignment="1" applyProtection="1">
      <alignment horizontal="center"/>
      <protection hidden="1"/>
    </xf>
    <xf numFmtId="0" fontId="5" fillId="5" borderId="1" xfId="0" applyFont="1" applyFill="1" applyBorder="1" applyAlignment="1" applyProtection="1">
      <alignment horizontal="center" vertical="center" wrapText="1"/>
      <protection hidden="1"/>
    </xf>
    <xf numFmtId="0" fontId="4" fillId="0" borderId="0" xfId="0" applyFont="1" applyBorder="1" applyAlignment="1" applyProtection="1">
      <alignment horizontal="left" vertical="top" wrapText="1"/>
      <protection hidden="1"/>
    </xf>
    <xf numFmtId="0" fontId="17" fillId="6" borderId="1" xfId="0" applyFont="1" applyFill="1" applyBorder="1" applyAlignment="1" applyProtection="1">
      <alignment horizontal="center" vertical="center" wrapText="1"/>
      <protection hidden="1"/>
    </xf>
    <xf numFmtId="0" fontId="5" fillId="0" borderId="0" xfId="0" applyFont="1" applyBorder="1" applyAlignment="1" applyProtection="1">
      <alignment horizontal="left" vertical="top" wrapText="1"/>
      <protection hidden="1"/>
    </xf>
    <xf numFmtId="0" fontId="5" fillId="0" borderId="0" xfId="0" applyFont="1" applyBorder="1" applyAlignment="1" applyProtection="1">
      <alignment vertical="top" wrapText="1"/>
      <protection hidden="1"/>
    </xf>
    <xf numFmtId="0" fontId="7" fillId="16" borderId="59" xfId="0" applyFont="1" applyFill="1" applyBorder="1" applyAlignment="1" applyProtection="1">
      <protection hidden="1"/>
    </xf>
    <xf numFmtId="165" fontId="7" fillId="0" borderId="52" xfId="0" applyNumberFormat="1" applyFont="1" applyBorder="1" applyProtection="1">
      <protection hidden="1"/>
    </xf>
    <xf numFmtId="3" fontId="44" fillId="0" borderId="0" xfId="0" applyNumberFormat="1" applyFont="1" applyFill="1" applyAlignment="1" applyProtection="1">
      <alignment horizontal="left"/>
      <protection hidden="1"/>
    </xf>
    <xf numFmtId="0" fontId="44" fillId="0" borderId="0" xfId="0" applyNumberFormat="1" applyFont="1" applyFill="1" applyAlignment="1" applyProtection="1">
      <alignment horizontal="left"/>
      <protection hidden="1"/>
    </xf>
    <xf numFmtId="0" fontId="44" fillId="0" borderId="0" xfId="0" applyFont="1" applyFill="1" applyAlignment="1" applyProtection="1">
      <alignment horizontal="left"/>
      <protection hidden="1"/>
    </xf>
    <xf numFmtId="168" fontId="45" fillId="0" borderId="0" xfId="0" applyNumberFormat="1" applyFont="1" applyFill="1" applyAlignment="1" applyProtection="1">
      <alignment horizontal="left"/>
      <protection hidden="1"/>
    </xf>
    <xf numFmtId="0" fontId="45" fillId="0" borderId="0" xfId="0" applyFont="1" applyFill="1" applyAlignment="1" applyProtection="1">
      <alignment horizontal="left"/>
      <protection hidden="1"/>
    </xf>
    <xf numFmtId="0" fontId="44" fillId="0" borderId="0" xfId="0" applyNumberFormat="1" applyFont="1" applyAlignment="1" applyProtection="1">
      <alignment horizontal="left"/>
      <protection hidden="1"/>
    </xf>
    <xf numFmtId="0" fontId="44" fillId="0" borderId="0" xfId="0" applyFont="1" applyAlignment="1" applyProtection="1">
      <alignment horizontal="left"/>
      <protection hidden="1"/>
    </xf>
    <xf numFmtId="0" fontId="45" fillId="0" borderId="0" xfId="0" applyFont="1" applyAlignment="1" applyProtection="1">
      <alignment horizontal="left"/>
      <protection hidden="1"/>
    </xf>
    <xf numFmtId="0" fontId="46" fillId="0" borderId="0" xfId="0" applyFont="1" applyAlignment="1" applyProtection="1">
      <alignment horizontal="left"/>
      <protection hidden="1"/>
    </xf>
    <xf numFmtId="0" fontId="45" fillId="0" borderId="0" xfId="0" applyNumberFormat="1" applyFont="1" applyAlignment="1" applyProtection="1">
      <alignment horizontal="left"/>
      <protection hidden="1"/>
    </xf>
    <xf numFmtId="169" fontId="45" fillId="0" borderId="0" xfId="0" applyNumberFormat="1" applyFont="1" applyAlignment="1" applyProtection="1">
      <alignment horizontal="left"/>
      <protection hidden="1"/>
    </xf>
    <xf numFmtId="0" fontId="45" fillId="0" borderId="0" xfId="0" applyFont="1" applyAlignment="1" applyProtection="1">
      <alignment horizontal="left"/>
    </xf>
    <xf numFmtId="0" fontId="44" fillId="0" borderId="0" xfId="0" applyFont="1" applyAlignment="1" applyProtection="1">
      <alignment horizontal="left"/>
    </xf>
    <xf numFmtId="0" fontId="45" fillId="0" borderId="0" xfId="0" applyFont="1" applyFill="1" applyAlignment="1" applyProtection="1">
      <alignment horizontal="left"/>
    </xf>
    <xf numFmtId="0" fontId="44" fillId="0" borderId="0" xfId="0" applyFont="1" applyFill="1" applyAlignment="1" applyProtection="1">
      <alignment horizontal="left"/>
    </xf>
    <xf numFmtId="0" fontId="47" fillId="0" borderId="0" xfId="0" applyFont="1"/>
    <xf numFmtId="0" fontId="44" fillId="0" borderId="0" xfId="0" applyFont="1" applyAlignment="1" applyProtection="1">
      <alignment horizontal="left" vertical="top"/>
    </xf>
    <xf numFmtId="0" fontId="45" fillId="0" borderId="0" xfId="0" applyFont="1" applyFill="1" applyAlignment="1" applyProtection="1">
      <alignment horizontal="left" vertical="top"/>
    </xf>
    <xf numFmtId="0" fontId="47" fillId="0" borderId="0" xfId="0" applyFont="1" applyAlignment="1">
      <alignment horizontal="left" vertical="top"/>
    </xf>
    <xf numFmtId="0" fontId="20" fillId="0" borderId="38" xfId="0" applyFont="1" applyFill="1" applyBorder="1" applyAlignment="1" applyProtection="1">
      <alignment horizontal="left" vertical="top"/>
      <protection locked="0"/>
    </xf>
    <xf numFmtId="0" fontId="20" fillId="0" borderId="2" xfId="0" applyFont="1" applyFill="1" applyBorder="1" applyAlignment="1" applyProtection="1">
      <alignment horizontal="left" vertical="top"/>
      <protection locked="0"/>
    </xf>
    <xf numFmtId="0" fontId="20" fillId="0" borderId="41" xfId="0" applyFont="1" applyFill="1" applyBorder="1" applyAlignment="1" applyProtection="1">
      <alignment horizontal="left" vertical="top"/>
      <protection locked="0"/>
    </xf>
    <xf numFmtId="0" fontId="20" fillId="0" borderId="13" xfId="0" applyFont="1" applyFill="1" applyBorder="1" applyAlignment="1" applyProtection="1">
      <alignment horizontal="left" vertical="top"/>
      <protection locked="0"/>
    </xf>
    <xf numFmtId="0" fontId="20" fillId="0" borderId="1" xfId="0" applyFont="1" applyFill="1" applyBorder="1" applyAlignment="1" applyProtection="1">
      <alignment horizontal="left" vertical="top"/>
      <protection locked="0"/>
    </xf>
    <xf numFmtId="0" fontId="20" fillId="0" borderId="14" xfId="0" applyFont="1" applyFill="1" applyBorder="1" applyAlignment="1" applyProtection="1">
      <alignment horizontal="left" vertical="top"/>
      <protection locked="0"/>
    </xf>
    <xf numFmtId="0" fontId="20" fillId="0" borderId="36" xfId="0" applyFont="1" applyFill="1" applyBorder="1" applyAlignment="1" applyProtection="1">
      <alignment horizontal="left" vertical="top"/>
      <protection locked="0"/>
    </xf>
    <xf numFmtId="0" fontId="20" fillId="0" borderId="35" xfId="0" applyFont="1" applyFill="1" applyBorder="1" applyAlignment="1" applyProtection="1">
      <alignment horizontal="left" vertical="top"/>
      <protection locked="0"/>
    </xf>
    <xf numFmtId="0" fontId="14" fillId="2" borderId="13" xfId="0" applyFont="1" applyFill="1" applyBorder="1" applyAlignment="1" applyProtection="1">
      <alignment horizontal="left" vertical="top" wrapText="1"/>
      <protection hidden="1"/>
    </xf>
    <xf numFmtId="0" fontId="14" fillId="2" borderId="1" xfId="0" applyFont="1" applyFill="1" applyBorder="1" applyAlignment="1" applyProtection="1">
      <alignment horizontal="left" vertical="top" wrapText="1"/>
      <protection hidden="1"/>
    </xf>
    <xf numFmtId="0" fontId="25" fillId="0" borderId="52" xfId="6" applyFont="1" applyBorder="1" applyAlignment="1" applyProtection="1">
      <alignment vertical="top" wrapText="1"/>
      <protection hidden="1"/>
    </xf>
    <xf numFmtId="0" fontId="25" fillId="0" borderId="51" xfId="6" applyFont="1" applyBorder="1" applyAlignment="1" applyProtection="1">
      <alignment vertical="top" wrapText="1"/>
      <protection hidden="1"/>
    </xf>
    <xf numFmtId="0" fontId="10" fillId="2" borderId="11" xfId="0" applyFont="1" applyFill="1" applyBorder="1" applyAlignment="1" applyProtection="1">
      <alignment horizontal="left" vertical="top" wrapText="1"/>
    </xf>
    <xf numFmtId="0" fontId="14" fillId="2" borderId="38" xfId="0" applyFont="1" applyFill="1" applyBorder="1" applyAlignment="1" applyProtection="1">
      <alignment horizontal="left" vertical="top" wrapText="1"/>
      <protection hidden="1"/>
    </xf>
    <xf numFmtId="0" fontId="10" fillId="2" borderId="23" xfId="0" applyFont="1" applyFill="1" applyBorder="1" applyAlignment="1" applyProtection="1">
      <alignment horizontal="left" vertical="top" wrapText="1"/>
      <protection hidden="1"/>
    </xf>
    <xf numFmtId="0" fontId="10" fillId="2" borderId="24" xfId="0" applyFont="1" applyFill="1" applyBorder="1" applyAlignment="1" applyProtection="1">
      <alignment horizontal="left" vertical="top" wrapText="1"/>
      <protection hidden="1"/>
    </xf>
    <xf numFmtId="0" fontId="10" fillId="2" borderId="55" xfId="0" applyFont="1" applyFill="1" applyBorder="1" applyAlignment="1" applyProtection="1">
      <alignment vertical="top" wrapText="1"/>
      <protection hidden="1"/>
    </xf>
    <xf numFmtId="0" fontId="10" fillId="2" borderId="24" xfId="0" applyFont="1" applyFill="1" applyBorder="1" applyAlignment="1" applyProtection="1">
      <alignment vertical="top" wrapText="1"/>
      <protection hidden="1"/>
    </xf>
    <xf numFmtId="0" fontId="10" fillId="2" borderId="25" xfId="0" applyFont="1" applyFill="1" applyBorder="1" applyAlignment="1" applyProtection="1">
      <alignment horizontal="left" vertical="top" wrapText="1"/>
      <protection hidden="1"/>
    </xf>
    <xf numFmtId="0" fontId="30" fillId="2" borderId="35" xfId="0" applyFont="1" applyFill="1" applyBorder="1" applyAlignment="1" applyProtection="1">
      <alignment vertical="top" wrapText="1"/>
      <protection hidden="1"/>
    </xf>
    <xf numFmtId="0" fontId="7" fillId="0" borderId="9" xfId="0" applyFont="1" applyFill="1" applyBorder="1"/>
    <xf numFmtId="0" fontId="30" fillId="2" borderId="37" xfId="0" applyFont="1" applyFill="1" applyBorder="1" applyProtection="1">
      <protection hidden="1"/>
    </xf>
    <xf numFmtId="0" fontId="7" fillId="10" borderId="22" xfId="0" applyFont="1" applyFill="1" applyBorder="1" applyProtection="1">
      <protection hidden="1"/>
    </xf>
    <xf numFmtId="0" fontId="30" fillId="2" borderId="23" xfId="0" applyFont="1" applyFill="1" applyBorder="1" applyProtection="1">
      <protection hidden="1"/>
    </xf>
    <xf numFmtId="0" fontId="5" fillId="24" borderId="52" xfId="0" applyFont="1" applyFill="1" applyBorder="1"/>
    <xf numFmtId="0" fontId="7" fillId="24" borderId="50" xfId="0" applyFont="1" applyFill="1" applyBorder="1"/>
    <xf numFmtId="0" fontId="7" fillId="24" borderId="10" xfId="0" applyFont="1" applyFill="1" applyBorder="1"/>
    <xf numFmtId="0" fontId="7" fillId="24" borderId="0" xfId="0" applyFont="1" applyFill="1" applyBorder="1"/>
    <xf numFmtId="0" fontId="7" fillId="24" borderId="52" xfId="0" applyFont="1" applyFill="1" applyBorder="1"/>
    <xf numFmtId="0" fontId="7" fillId="24" borderId="8" xfId="0" applyFont="1" applyFill="1" applyBorder="1"/>
    <xf numFmtId="0" fontId="7" fillId="24" borderId="9" xfId="0" applyFont="1" applyFill="1" applyBorder="1"/>
    <xf numFmtId="0" fontId="7" fillId="24" borderId="53" xfId="0" applyFont="1" applyFill="1" applyBorder="1"/>
    <xf numFmtId="0" fontId="7" fillId="24" borderId="68" xfId="0" applyFont="1" applyFill="1" applyBorder="1"/>
    <xf numFmtId="0" fontId="7" fillId="24" borderId="69" xfId="0" applyFont="1" applyFill="1" applyBorder="1"/>
    <xf numFmtId="0" fontId="5" fillId="24" borderId="67" xfId="0" applyFont="1" applyFill="1" applyBorder="1"/>
    <xf numFmtId="0" fontId="7" fillId="24" borderId="70" xfId="0" applyFont="1" applyFill="1" applyBorder="1"/>
    <xf numFmtId="0" fontId="5" fillId="0" borderId="7" xfId="0" applyFont="1" applyBorder="1"/>
    <xf numFmtId="0" fontId="5" fillId="0" borderId="8" xfId="0" applyFont="1" applyBorder="1"/>
    <xf numFmtId="0" fontId="5" fillId="0" borderId="50" xfId="0" applyFont="1" applyBorder="1"/>
    <xf numFmtId="0" fontId="5" fillId="24" borderId="0" xfId="0" applyFont="1" applyFill="1" applyBorder="1"/>
    <xf numFmtId="0" fontId="7" fillId="24" borderId="7" xfId="0" applyFont="1" applyFill="1" applyBorder="1"/>
    <xf numFmtId="0" fontId="7" fillId="24" borderId="51" xfId="0" applyFont="1" applyFill="1" applyBorder="1"/>
    <xf numFmtId="0" fontId="5" fillId="24" borderId="7" xfId="0" applyFont="1" applyFill="1" applyBorder="1"/>
    <xf numFmtId="0" fontId="5" fillId="14" borderId="67" xfId="0" applyFont="1" applyFill="1" applyBorder="1" applyAlignment="1">
      <alignment horizontal="centerContinuous"/>
    </xf>
    <xf numFmtId="0" fontId="5" fillId="24" borderId="59" xfId="0" applyFont="1" applyFill="1" applyBorder="1" applyAlignment="1">
      <alignment horizontal="centerContinuous"/>
    </xf>
    <xf numFmtId="0" fontId="5" fillId="24" borderId="57" xfId="0" applyFont="1" applyFill="1" applyBorder="1" applyAlignment="1">
      <alignment horizontal="centerContinuous"/>
    </xf>
    <xf numFmtId="0" fontId="5" fillId="24" borderId="51" xfId="0" applyFont="1" applyFill="1" applyBorder="1"/>
    <xf numFmtId="0" fontId="5" fillId="14" borderId="56" xfId="0" applyFont="1" applyFill="1" applyBorder="1" applyAlignment="1">
      <alignment horizontal="centerContinuous"/>
    </xf>
    <xf numFmtId="0" fontId="5" fillId="14" borderId="59" xfId="0" applyFont="1" applyFill="1" applyBorder="1" applyAlignment="1">
      <alignment horizontal="centerContinuous"/>
    </xf>
    <xf numFmtId="0" fontId="5" fillId="24" borderId="56" xfId="0" applyFont="1" applyFill="1" applyBorder="1" applyAlignment="1">
      <alignment horizontal="centerContinuous"/>
    </xf>
    <xf numFmtId="0" fontId="5" fillId="10" borderId="56" xfId="0" applyFont="1" applyFill="1" applyBorder="1" applyAlignment="1">
      <alignment horizontal="centerContinuous"/>
    </xf>
    <xf numFmtId="0" fontId="5" fillId="10" borderId="57" xfId="0" applyFont="1" applyFill="1" applyBorder="1" applyAlignment="1">
      <alignment horizontal="centerContinuous"/>
    </xf>
    <xf numFmtId="0" fontId="5" fillId="16" borderId="56" xfId="0" applyFont="1" applyFill="1" applyBorder="1" applyAlignment="1">
      <alignment horizontal="centerContinuous"/>
    </xf>
    <xf numFmtId="0" fontId="5" fillId="16" borderId="59" xfId="0" applyFont="1" applyFill="1" applyBorder="1" applyAlignment="1">
      <alignment horizontal="centerContinuous"/>
    </xf>
    <xf numFmtId="0" fontId="5" fillId="15" borderId="59" xfId="0" applyFont="1" applyFill="1" applyBorder="1" applyAlignment="1">
      <alignment horizontal="centerContinuous"/>
    </xf>
    <xf numFmtId="0" fontId="5" fillId="15" borderId="57" xfId="0" applyFont="1" applyFill="1" applyBorder="1" applyAlignment="1">
      <alignment horizontal="centerContinuous"/>
    </xf>
    <xf numFmtId="0" fontId="29" fillId="17" borderId="56" xfId="0" applyFont="1" applyFill="1" applyBorder="1" applyAlignment="1">
      <alignment horizontal="centerContinuous"/>
    </xf>
    <xf numFmtId="0" fontId="29" fillId="17" borderId="52" xfId="0" applyFont="1" applyFill="1" applyBorder="1" applyAlignment="1">
      <alignment horizontal="centerContinuous"/>
    </xf>
    <xf numFmtId="0" fontId="34" fillId="0" borderId="0" xfId="0" applyFont="1" applyAlignment="1">
      <alignment vertical="center" wrapText="1"/>
    </xf>
    <xf numFmtId="0" fontId="7" fillId="0" borderId="0" xfId="0" applyFont="1" applyAlignment="1">
      <alignment vertical="center"/>
    </xf>
    <xf numFmtId="0" fontId="34" fillId="0" borderId="0" xfId="0" applyFont="1"/>
    <xf numFmtId="0" fontId="19" fillId="2" borderId="30" xfId="0" applyFont="1" applyFill="1" applyBorder="1" applyAlignment="1" applyProtection="1">
      <alignment horizontal="center" vertical="top"/>
      <protection hidden="1"/>
    </xf>
    <xf numFmtId="0" fontId="19" fillId="2" borderId="32" xfId="0" applyFont="1" applyFill="1" applyBorder="1" applyAlignment="1" applyProtection="1">
      <alignment horizontal="center" vertical="top"/>
      <protection hidden="1"/>
    </xf>
    <xf numFmtId="0" fontId="20" fillId="0" borderId="29" xfId="0" applyFont="1" applyFill="1" applyBorder="1" applyAlignment="1" applyProtection="1">
      <alignment horizontal="left" vertical="top"/>
      <protection locked="0"/>
    </xf>
    <xf numFmtId="0" fontId="20" fillId="0" borderId="32" xfId="0" applyFont="1" applyFill="1" applyBorder="1" applyAlignment="1" applyProtection="1">
      <alignment horizontal="left" vertical="top"/>
      <protection locked="0"/>
    </xf>
    <xf numFmtId="0" fontId="9" fillId="0" borderId="3" xfId="0" applyFont="1" applyBorder="1" applyAlignment="1" applyProtection="1">
      <alignment horizontal="left" vertical="top" wrapText="1"/>
      <protection locked="0"/>
    </xf>
    <xf numFmtId="0" fontId="9" fillId="0" borderId="4" xfId="0" applyFont="1" applyBorder="1" applyAlignment="1" applyProtection="1">
      <alignment horizontal="left" vertical="top" wrapText="1"/>
      <protection locked="0"/>
    </xf>
    <xf numFmtId="0" fontId="10" fillId="8" borderId="23" xfId="0" applyFont="1" applyFill="1" applyBorder="1" applyAlignment="1" applyProtection="1">
      <alignment horizontal="left" vertical="top"/>
    </xf>
    <xf numFmtId="0" fontId="10" fillId="8" borderId="24" xfId="0" applyFont="1" applyFill="1" applyBorder="1" applyAlignment="1" applyProtection="1">
      <alignment horizontal="left" vertical="top"/>
    </xf>
    <xf numFmtId="0" fontId="10" fillId="8" borderId="25" xfId="0" applyFont="1" applyFill="1" applyBorder="1" applyAlignment="1" applyProtection="1">
      <alignment horizontal="left" vertical="top"/>
    </xf>
    <xf numFmtId="0" fontId="9" fillId="3" borderId="1"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left" vertical="top" wrapText="1"/>
      <protection locked="0"/>
    </xf>
    <xf numFmtId="1" fontId="9" fillId="0" borderId="12" xfId="0" applyNumberFormat="1" applyFont="1" applyFill="1" applyBorder="1" applyAlignment="1" applyProtection="1">
      <alignment horizontal="left" vertical="top" wrapText="1"/>
      <protection locked="0"/>
    </xf>
    <xf numFmtId="0" fontId="9" fillId="3" borderId="18" xfId="0" applyFont="1" applyFill="1" applyBorder="1" applyAlignment="1" applyProtection="1">
      <alignment horizontal="left" vertical="top"/>
      <protection locked="0"/>
    </xf>
    <xf numFmtId="0" fontId="9" fillId="3" borderId="19" xfId="0" applyFont="1" applyFill="1" applyBorder="1" applyAlignment="1" applyProtection="1">
      <alignment horizontal="left" vertical="top"/>
      <protection locked="0"/>
    </xf>
    <xf numFmtId="0" fontId="9" fillId="3" borderId="31"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0" fillId="0" borderId="7" xfId="0" applyFill="1" applyBorder="1" applyAlignment="1" applyProtection="1">
      <alignment horizontal="center" vertical="center"/>
      <protection hidden="1"/>
    </xf>
    <xf numFmtId="0" fontId="0" fillId="0" borderId="8" xfId="0" applyFill="1" applyBorder="1" applyAlignment="1" applyProtection="1">
      <alignment horizontal="center" vertical="center"/>
      <protection hidden="1"/>
    </xf>
    <xf numFmtId="0" fontId="0" fillId="0" borderId="50"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53" xfId="0" applyFill="1" applyBorder="1" applyAlignment="1" applyProtection="1">
      <alignment horizontal="center" vertical="center"/>
      <protection hidden="1"/>
    </xf>
    <xf numFmtId="0" fontId="0" fillId="0" borderId="52" xfId="0" applyFill="1" applyBorder="1" applyAlignment="1" applyProtection="1">
      <alignment horizontal="center" vertical="center"/>
      <protection hidden="1"/>
    </xf>
    <xf numFmtId="0" fontId="0" fillId="0" borderId="51" xfId="0" applyFill="1" applyBorder="1" applyAlignment="1" applyProtection="1">
      <alignment horizontal="center" vertical="center"/>
      <protection hidden="1"/>
    </xf>
    <xf numFmtId="0" fontId="9" fillId="3" borderId="3" xfId="0" applyFont="1" applyFill="1" applyBorder="1" applyAlignment="1" applyProtection="1">
      <alignment horizontal="left"/>
      <protection locked="0"/>
    </xf>
    <xf numFmtId="0" fontId="9" fillId="3" borderId="12" xfId="0" applyFont="1" applyFill="1" applyBorder="1" applyAlignment="1" applyProtection="1">
      <alignment horizontal="left"/>
      <protection locked="0"/>
    </xf>
    <xf numFmtId="0" fontId="9" fillId="3" borderId="14" xfId="0" applyFont="1" applyFill="1" applyBorder="1" applyAlignment="1" applyProtection="1">
      <alignment horizontal="left" vertical="top"/>
      <protection locked="0"/>
    </xf>
    <xf numFmtId="0" fontId="14" fillId="2" borderId="3" xfId="0" applyFont="1" applyFill="1" applyBorder="1" applyAlignment="1" applyProtection="1">
      <alignment horizontal="center" vertical="top"/>
    </xf>
    <xf numFmtId="0" fontId="14" fillId="2" borderId="4" xfId="0" applyFont="1" applyFill="1" applyBorder="1" applyAlignment="1" applyProtection="1">
      <alignment horizontal="center" vertical="top"/>
    </xf>
    <xf numFmtId="0" fontId="14" fillId="2" borderId="12" xfId="0" applyFont="1" applyFill="1" applyBorder="1" applyAlignment="1" applyProtection="1">
      <alignment horizontal="center" vertical="top"/>
    </xf>
    <xf numFmtId="0" fontId="9" fillId="3" borderId="3" xfId="0" applyFont="1" applyFill="1" applyBorder="1" applyAlignment="1" applyProtection="1">
      <alignment horizontal="left" vertical="top"/>
      <protection locked="0"/>
    </xf>
    <xf numFmtId="0" fontId="9" fillId="3" borderId="12" xfId="0" applyFont="1" applyFill="1" applyBorder="1" applyAlignment="1" applyProtection="1">
      <alignment horizontal="left" vertical="top"/>
      <protection locked="0"/>
    </xf>
    <xf numFmtId="0" fontId="9" fillId="0" borderId="0" xfId="0" applyFont="1" applyBorder="1" applyAlignment="1" applyProtection="1">
      <alignment horizontal="center" vertical="center"/>
      <protection hidden="1"/>
    </xf>
    <xf numFmtId="0" fontId="9" fillId="0" borderId="10" xfId="0" applyFont="1" applyBorder="1" applyAlignment="1" applyProtection="1">
      <alignment horizontal="center" vertical="center"/>
      <protection hidden="1"/>
    </xf>
    <xf numFmtId="0" fontId="9" fillId="0" borderId="54" xfId="0" applyFont="1" applyBorder="1" applyAlignment="1" applyProtection="1">
      <alignment horizontal="center" vertical="center"/>
      <protection hidden="1"/>
    </xf>
    <xf numFmtId="0" fontId="9" fillId="0" borderId="48" xfId="0" applyFont="1" applyBorder="1" applyAlignment="1" applyProtection="1">
      <alignment horizontal="center" vertical="center"/>
      <protection hidden="1"/>
    </xf>
    <xf numFmtId="0" fontId="9" fillId="0" borderId="5" xfId="0" applyFont="1" applyBorder="1" applyAlignment="1" applyProtection="1">
      <alignment horizontal="left" vertical="top" wrapText="1"/>
      <protection locked="0"/>
    </xf>
    <xf numFmtId="0" fontId="9" fillId="0" borderId="14" xfId="0" applyFont="1" applyBorder="1" applyAlignment="1" applyProtection="1">
      <alignment horizontal="left"/>
      <protection locked="0"/>
    </xf>
    <xf numFmtId="0" fontId="9" fillId="0" borderId="74" xfId="0" applyFont="1" applyBorder="1" applyAlignment="1" applyProtection="1">
      <alignment horizontal="left"/>
      <protection locked="0"/>
    </xf>
    <xf numFmtId="0" fontId="8" fillId="0" borderId="0" xfId="0" applyFont="1" applyBorder="1" applyAlignment="1" applyProtection="1">
      <alignment horizontal="left" vertical="top"/>
      <protection hidden="1"/>
    </xf>
    <xf numFmtId="0" fontId="8" fillId="0" borderId="17" xfId="0" applyFont="1" applyBorder="1" applyAlignment="1" applyProtection="1">
      <alignment horizontal="left" vertical="top"/>
      <protection hidden="1"/>
    </xf>
    <xf numFmtId="0" fontId="10" fillId="7" borderId="43" xfId="0" applyFont="1" applyFill="1" applyBorder="1" applyAlignment="1" applyProtection="1">
      <alignment horizontal="left" vertical="top"/>
    </xf>
    <xf numFmtId="0" fontId="10" fillId="7" borderId="42" xfId="0" applyFont="1" applyFill="1" applyBorder="1" applyAlignment="1" applyProtection="1">
      <alignment horizontal="left" vertical="top"/>
    </xf>
    <xf numFmtId="0" fontId="10" fillId="7" borderId="63" xfId="0" applyFont="1" applyFill="1" applyBorder="1" applyAlignment="1" applyProtection="1">
      <alignment horizontal="left" vertical="top"/>
    </xf>
    <xf numFmtId="1" fontId="9" fillId="0" borderId="29" xfId="0" applyNumberFormat="1" applyFont="1" applyBorder="1" applyAlignment="1" applyProtection="1">
      <alignment horizontal="left" vertical="center"/>
      <protection locked="0"/>
    </xf>
    <xf numFmtId="1" fontId="9" fillId="0" borderId="32" xfId="0" applyNumberFormat="1" applyFont="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9" fillId="3" borderId="5" xfId="0" applyFont="1" applyFill="1" applyBorder="1" applyAlignment="1" applyProtection="1">
      <alignment horizontal="left" vertical="center"/>
      <protection locked="0"/>
    </xf>
    <xf numFmtId="0" fontId="9" fillId="0" borderId="3" xfId="0" applyFont="1" applyFill="1" applyBorder="1" applyAlignment="1" applyProtection="1">
      <alignment horizontal="left" vertical="center"/>
      <protection locked="0"/>
    </xf>
    <xf numFmtId="0" fontId="9" fillId="0" borderId="12" xfId="0" applyFont="1" applyFill="1" applyBorder="1" applyAlignment="1" applyProtection="1">
      <alignment horizontal="left" vertical="center"/>
      <protection locked="0"/>
    </xf>
    <xf numFmtId="0" fontId="9" fillId="0" borderId="29" xfId="0" applyFont="1" applyFill="1" applyBorder="1" applyAlignment="1" applyProtection="1">
      <alignment horizontal="left" vertical="top"/>
      <protection locked="0"/>
    </xf>
    <xf numFmtId="0" fontId="9" fillId="0" borderId="33" xfId="0" applyFont="1" applyFill="1" applyBorder="1" applyAlignment="1" applyProtection="1">
      <alignment horizontal="left" vertical="top"/>
      <protection locked="0"/>
    </xf>
    <xf numFmtId="0" fontId="8" fillId="0" borderId="0" xfId="0" applyFont="1" applyFill="1" applyBorder="1" applyAlignment="1" applyProtection="1">
      <alignment horizontal="left" vertical="top"/>
      <protection hidden="1"/>
    </xf>
    <xf numFmtId="0" fontId="8" fillId="0" borderId="17" xfId="0" applyFont="1" applyFill="1" applyBorder="1" applyAlignment="1" applyProtection="1">
      <alignment horizontal="left" vertical="top"/>
      <protection hidden="1"/>
    </xf>
    <xf numFmtId="0" fontId="13" fillId="0" borderId="7" xfId="0" applyFont="1" applyBorder="1" applyAlignment="1" applyProtection="1">
      <alignment horizontal="center" vertical="center" wrapText="1"/>
      <protection locked="0"/>
    </xf>
    <xf numFmtId="0" fontId="13" fillId="0" borderId="50" xfId="0" applyFont="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0" fontId="13" fillId="0" borderId="53" xfId="0" applyFont="1" applyBorder="1" applyAlignment="1" applyProtection="1">
      <alignment horizontal="center" vertical="center" wrapText="1"/>
      <protection locked="0"/>
    </xf>
    <xf numFmtId="0" fontId="13" fillId="0" borderId="51" xfId="0" applyFont="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hidden="1"/>
    </xf>
    <xf numFmtId="0" fontId="7" fillId="5" borderId="16" xfId="0" applyFont="1" applyFill="1" applyBorder="1" applyAlignment="1" applyProtection="1">
      <alignment horizontal="center" vertical="center" wrapText="1"/>
      <protection hidden="1"/>
    </xf>
    <xf numFmtId="0" fontId="7" fillId="5" borderId="61" xfId="0" applyFont="1" applyFill="1" applyBorder="1" applyAlignment="1" applyProtection="1">
      <alignment horizontal="center" vertical="center" wrapText="1"/>
      <protection hidden="1"/>
    </xf>
    <xf numFmtId="0" fontId="7" fillId="5" borderId="17" xfId="0" applyFont="1" applyFill="1" applyBorder="1" applyAlignment="1" applyProtection="1">
      <alignment horizontal="center" vertical="center" wrapText="1"/>
      <protection hidden="1"/>
    </xf>
    <xf numFmtId="0" fontId="7" fillId="5" borderId="46" xfId="0" applyFont="1" applyFill="1" applyBorder="1" applyAlignment="1" applyProtection="1">
      <alignment horizontal="center" vertical="center" wrapText="1"/>
      <protection hidden="1"/>
    </xf>
    <xf numFmtId="0" fontId="7" fillId="5" borderId="47" xfId="0" applyFont="1" applyFill="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13" fillId="0" borderId="54" xfId="0" applyFont="1" applyBorder="1" applyAlignment="1" applyProtection="1">
      <alignment horizontal="center"/>
      <protection hidden="1"/>
    </xf>
    <xf numFmtId="49" fontId="9" fillId="3" borderId="3" xfId="0" applyNumberFormat="1" applyFont="1" applyFill="1" applyBorder="1" applyAlignment="1" applyProtection="1">
      <alignment horizontal="left" vertical="center"/>
      <protection locked="0"/>
    </xf>
    <xf numFmtId="49" fontId="9" fillId="3" borderId="5" xfId="0" applyNumberFormat="1" applyFont="1" applyFill="1" applyBorder="1" applyAlignment="1" applyProtection="1">
      <alignment horizontal="left" vertical="center"/>
      <protection locked="0"/>
    </xf>
    <xf numFmtId="49" fontId="9" fillId="3" borderId="12" xfId="0" applyNumberFormat="1" applyFont="1" applyFill="1" applyBorder="1" applyAlignment="1" applyProtection="1">
      <alignment horizontal="left" vertical="center"/>
      <protection locked="0"/>
    </xf>
    <xf numFmtId="0" fontId="10" fillId="13" borderId="56" xfId="0" applyFont="1" applyFill="1" applyBorder="1" applyAlignment="1" applyProtection="1">
      <alignment horizontal="left" vertical="top"/>
      <protection hidden="1"/>
    </xf>
    <xf numFmtId="0" fontId="10" fillId="13" borderId="59" xfId="0" applyFont="1" applyFill="1" applyBorder="1" applyAlignment="1" applyProtection="1">
      <alignment horizontal="left" vertical="top"/>
      <protection hidden="1"/>
    </xf>
    <xf numFmtId="0" fontId="10" fillId="13" borderId="57" xfId="0" applyFont="1" applyFill="1" applyBorder="1" applyAlignment="1" applyProtection="1">
      <alignment horizontal="left" vertical="top"/>
      <protection hidden="1"/>
    </xf>
    <xf numFmtId="0" fontId="9" fillId="0" borderId="1" xfId="0" applyNumberFormat="1" applyFont="1" applyFill="1" applyBorder="1" applyAlignment="1" applyProtection="1">
      <alignment horizontal="left" vertical="center"/>
      <protection locked="0"/>
    </xf>
    <xf numFmtId="0" fontId="9" fillId="0" borderId="14" xfId="0" applyNumberFormat="1" applyFont="1" applyFill="1" applyBorder="1" applyAlignment="1" applyProtection="1">
      <alignment horizontal="left" vertical="center"/>
      <protection locked="0"/>
    </xf>
    <xf numFmtId="49" fontId="9" fillId="3" borderId="4" xfId="0" applyNumberFormat="1" applyFont="1" applyFill="1" applyBorder="1" applyAlignment="1" applyProtection="1">
      <alignment horizontal="left" vertical="center"/>
      <protection locked="0"/>
    </xf>
    <xf numFmtId="0" fontId="9" fillId="3" borderId="12" xfId="0" applyFont="1" applyFill="1" applyBorder="1" applyAlignment="1" applyProtection="1">
      <alignment horizontal="left" vertical="center"/>
      <protection locked="0"/>
    </xf>
    <xf numFmtId="1" fontId="1" fillId="12" borderId="3" xfId="0" applyNumberFormat="1" applyFont="1" applyFill="1" applyBorder="1" applyAlignment="1" applyProtection="1">
      <alignment horizontal="left" vertical="center" wrapText="1"/>
      <protection hidden="1"/>
    </xf>
    <xf numFmtId="1" fontId="1" fillId="12" borderId="12" xfId="0" applyNumberFormat="1" applyFont="1" applyFill="1" applyBorder="1" applyAlignment="1" applyProtection="1">
      <alignment horizontal="left" vertical="center" wrapText="1"/>
      <protection hidden="1"/>
    </xf>
    <xf numFmtId="0" fontId="9" fillId="0" borderId="5" xfId="0" applyFont="1" applyFill="1" applyBorder="1" applyAlignment="1" applyProtection="1">
      <alignment horizontal="left" vertical="center"/>
      <protection locked="0"/>
    </xf>
    <xf numFmtId="1" fontId="9" fillId="0" borderId="18" xfId="0" applyNumberFormat="1" applyFont="1" applyBorder="1" applyAlignment="1" applyProtection="1">
      <alignment horizontal="left" vertical="top"/>
      <protection locked="0"/>
    </xf>
    <xf numFmtId="1" fontId="9" fillId="0" borderId="19" xfId="0" applyNumberFormat="1" applyFont="1" applyBorder="1" applyAlignment="1" applyProtection="1">
      <alignment horizontal="left" vertical="top"/>
      <protection locked="0"/>
    </xf>
    <xf numFmtId="1" fontId="9" fillId="0" borderId="20" xfId="0" applyNumberFormat="1" applyFont="1" applyBorder="1" applyAlignment="1" applyProtection="1">
      <alignment horizontal="left" vertical="top"/>
      <protection locked="0"/>
    </xf>
    <xf numFmtId="0" fontId="10" fillId="7" borderId="23" xfId="0" applyFont="1" applyFill="1" applyBorder="1" applyAlignment="1" applyProtection="1">
      <alignment horizontal="left" vertical="top"/>
    </xf>
    <xf numFmtId="0" fontId="10" fillId="7" borderId="24" xfId="0" applyFont="1" applyFill="1" applyBorder="1" applyAlignment="1" applyProtection="1">
      <alignment horizontal="left" vertical="top"/>
    </xf>
    <xf numFmtId="0" fontId="10" fillId="7" borderId="25" xfId="0" applyFont="1" applyFill="1" applyBorder="1" applyAlignment="1" applyProtection="1">
      <alignment horizontal="left" vertical="top"/>
    </xf>
    <xf numFmtId="0" fontId="9" fillId="3" borderId="29" xfId="0" applyNumberFormat="1" applyFont="1" applyFill="1" applyBorder="1" applyAlignment="1" applyProtection="1">
      <alignment horizontal="left" vertical="center"/>
      <protection locked="0"/>
    </xf>
    <xf numFmtId="0" fontId="9" fillId="3" borderId="30" xfId="0" applyNumberFormat="1" applyFont="1" applyFill="1" applyBorder="1" applyAlignment="1" applyProtection="1">
      <alignment horizontal="left" vertical="center"/>
      <protection locked="0"/>
    </xf>
    <xf numFmtId="0" fontId="9" fillId="3" borderId="33" xfId="0" applyNumberFormat="1" applyFont="1" applyFill="1" applyBorder="1" applyAlignment="1" applyProtection="1">
      <alignment horizontal="left" vertical="center"/>
      <protection locked="0"/>
    </xf>
    <xf numFmtId="0" fontId="9" fillId="0" borderId="31" xfId="0" applyFont="1" applyFill="1" applyBorder="1" applyAlignment="1" applyProtection="1">
      <alignment horizontal="left" vertical="center"/>
      <protection locked="0"/>
    </xf>
    <xf numFmtId="0" fontId="9" fillId="3" borderId="20"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left" vertical="top"/>
      <protection locked="0"/>
    </xf>
    <xf numFmtId="1" fontId="9" fillId="0" borderId="4" xfId="0" applyNumberFormat="1" applyFont="1" applyFill="1" applyBorder="1" applyAlignment="1" applyProtection="1">
      <alignment horizontal="left" vertical="top"/>
      <protection locked="0"/>
    </xf>
    <xf numFmtId="0" fontId="14" fillId="2" borderId="18" xfId="0" applyFont="1" applyFill="1" applyBorder="1" applyAlignment="1" applyProtection="1">
      <alignment horizontal="center" vertical="top"/>
    </xf>
    <xf numFmtId="0" fontId="14" fillId="2" borderId="49" xfId="0" applyFont="1" applyFill="1" applyBorder="1" applyAlignment="1" applyProtection="1">
      <alignment horizontal="center" vertical="top"/>
    </xf>
    <xf numFmtId="0" fontId="14" fillId="2" borderId="20" xfId="0" applyFont="1" applyFill="1" applyBorder="1" applyAlignment="1" applyProtection="1">
      <alignment horizontal="center" vertical="top"/>
    </xf>
    <xf numFmtId="1" fontId="9" fillId="3" borderId="3" xfId="0" applyNumberFormat="1" applyFont="1" applyFill="1" applyBorder="1" applyAlignment="1" applyProtection="1">
      <alignment horizontal="left" vertical="center"/>
      <protection locked="0"/>
    </xf>
    <xf numFmtId="1" fontId="9" fillId="3" borderId="4" xfId="0" applyNumberFormat="1" applyFont="1" applyFill="1" applyBorder="1" applyAlignment="1" applyProtection="1">
      <alignment horizontal="left" vertical="center"/>
      <protection locked="0"/>
    </xf>
    <xf numFmtId="1" fontId="9" fillId="3" borderId="12" xfId="0" applyNumberFormat="1" applyFont="1" applyFill="1" applyBorder="1" applyAlignment="1" applyProtection="1">
      <alignment horizontal="left" vertical="center"/>
      <protection locked="0"/>
    </xf>
    <xf numFmtId="0" fontId="9" fillId="3" borderId="3" xfId="0" applyNumberFormat="1" applyFont="1" applyFill="1" applyBorder="1" applyAlignment="1" applyProtection="1">
      <alignment horizontal="left" vertical="center"/>
      <protection locked="0"/>
    </xf>
    <xf numFmtId="0" fontId="9" fillId="3" borderId="4" xfId="0" applyNumberFormat="1" applyFont="1" applyFill="1" applyBorder="1" applyAlignment="1" applyProtection="1">
      <alignment horizontal="left" vertical="center"/>
      <protection locked="0"/>
    </xf>
    <xf numFmtId="0" fontId="9" fillId="3" borderId="12" xfId="0" applyNumberFormat="1" applyFont="1" applyFill="1" applyBorder="1" applyAlignment="1" applyProtection="1">
      <alignment horizontal="left" vertical="center"/>
      <protection locked="0"/>
    </xf>
    <xf numFmtId="1" fontId="9" fillId="0" borderId="3" xfId="0" applyNumberFormat="1" applyFont="1" applyBorder="1" applyAlignment="1" applyProtection="1">
      <alignment horizontal="left" vertical="top"/>
      <protection locked="0"/>
    </xf>
    <xf numFmtId="1" fontId="9" fillId="0" borderId="5" xfId="0" applyNumberFormat="1" applyFont="1" applyBorder="1" applyAlignment="1" applyProtection="1">
      <alignment horizontal="left" vertical="top"/>
      <protection locked="0"/>
    </xf>
    <xf numFmtId="0" fontId="9" fillId="0" borderId="1" xfId="0" applyFont="1" applyFill="1" applyBorder="1" applyAlignment="1" applyProtection="1">
      <alignment horizontal="left" vertical="top"/>
      <protection locked="0"/>
    </xf>
    <xf numFmtId="0" fontId="9" fillId="0" borderId="46" xfId="0" applyFont="1" applyFill="1" applyBorder="1" applyAlignment="1" applyProtection="1">
      <alignment horizontal="left" vertical="top"/>
      <protection locked="0"/>
    </xf>
    <xf numFmtId="0" fontId="9" fillId="0" borderId="48"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center" vertical="top"/>
      <protection locked="0"/>
    </xf>
    <xf numFmtId="1" fontId="9" fillId="0" borderId="12" xfId="0" applyNumberFormat="1" applyFont="1" applyFill="1" applyBorder="1" applyAlignment="1" applyProtection="1">
      <alignment horizontal="center" vertical="top"/>
      <protection locked="0"/>
    </xf>
    <xf numFmtId="0" fontId="14" fillId="2" borderId="29" xfId="0" applyFont="1" applyFill="1" applyBorder="1" applyAlignment="1" applyProtection="1">
      <alignment horizontal="center" vertical="top"/>
    </xf>
    <xf numFmtId="0" fontId="14" fillId="2" borderId="30" xfId="0" applyFont="1" applyFill="1" applyBorder="1" applyAlignment="1" applyProtection="1">
      <alignment horizontal="center" vertical="top"/>
    </xf>
    <xf numFmtId="0" fontId="14" fillId="2" borderId="33" xfId="0" applyFont="1" applyFill="1" applyBorder="1" applyAlignment="1" applyProtection="1">
      <alignment horizontal="center" vertical="top"/>
    </xf>
    <xf numFmtId="0" fontId="9" fillId="3" borderId="18" xfId="0" applyFont="1" applyFill="1" applyBorder="1" applyAlignment="1" applyProtection="1">
      <alignment horizontal="center" vertical="top"/>
      <protection locked="0"/>
    </xf>
    <xf numFmtId="0" fontId="9" fillId="3" borderId="19" xfId="0" applyFont="1" applyFill="1" applyBorder="1" applyAlignment="1" applyProtection="1">
      <alignment horizontal="center" vertical="top"/>
      <protection locked="0"/>
    </xf>
    <xf numFmtId="1" fontId="9" fillId="0" borderId="12" xfId="0" applyNumberFormat="1" applyFont="1" applyFill="1" applyBorder="1" applyAlignment="1" applyProtection="1">
      <alignment horizontal="left" vertical="top"/>
      <protection locked="0"/>
    </xf>
    <xf numFmtId="0" fontId="9" fillId="3" borderId="5" xfId="0" applyNumberFormat="1" applyFont="1" applyFill="1" applyBorder="1" applyAlignment="1" applyProtection="1">
      <alignment horizontal="left" vertical="center"/>
      <protection locked="0"/>
    </xf>
    <xf numFmtId="0" fontId="9" fillId="0" borderId="3" xfId="0" applyFont="1" applyFill="1" applyBorder="1" applyAlignment="1" applyProtection="1">
      <alignment horizontal="left" vertical="top"/>
      <protection locked="0"/>
    </xf>
    <xf numFmtId="0" fontId="9" fillId="0" borderId="12" xfId="0" applyFont="1" applyFill="1" applyBorder="1" applyAlignment="1" applyProtection="1">
      <alignment horizontal="left" vertical="top"/>
      <protection locked="0"/>
    </xf>
    <xf numFmtId="1" fontId="9" fillId="0" borderId="1" xfId="0" applyNumberFormat="1" applyFont="1" applyFill="1" applyBorder="1" applyAlignment="1" applyProtection="1">
      <alignment horizontal="left" vertical="top"/>
      <protection locked="0"/>
    </xf>
    <xf numFmtId="0" fontId="9" fillId="0" borderId="7" xfId="0" applyFont="1" applyBorder="1" applyAlignment="1" applyProtection="1">
      <alignment horizontal="left" vertical="top"/>
      <protection hidden="1"/>
    </xf>
    <xf numFmtId="0" fontId="9" fillId="0" borderId="8" xfId="0" applyFont="1" applyBorder="1" applyAlignment="1" applyProtection="1">
      <alignment horizontal="left" vertical="top"/>
      <protection hidden="1"/>
    </xf>
    <xf numFmtId="0" fontId="9" fillId="0" borderId="50" xfId="0" applyFont="1" applyBorder="1" applyAlignment="1" applyProtection="1">
      <alignment horizontal="left" vertical="top"/>
      <protection hidden="1"/>
    </xf>
    <xf numFmtId="0" fontId="9" fillId="0" borderId="9"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10" fillId="7" borderId="40" xfId="0" applyFont="1" applyFill="1" applyBorder="1" applyAlignment="1" applyProtection="1">
      <alignment horizontal="left" vertical="top"/>
    </xf>
    <xf numFmtId="0" fontId="10" fillId="7" borderId="58" xfId="0" applyFont="1" applyFill="1" applyBorder="1" applyAlignment="1" applyProtection="1">
      <alignment horizontal="left" vertical="top"/>
    </xf>
    <xf numFmtId="0" fontId="10" fillId="7" borderId="45" xfId="0" applyFont="1" applyFill="1" applyBorder="1" applyAlignment="1" applyProtection="1">
      <alignment horizontal="left" vertical="top"/>
    </xf>
    <xf numFmtId="0" fontId="9" fillId="3" borderId="2" xfId="0" applyFont="1" applyFill="1" applyBorder="1" applyAlignment="1" applyProtection="1">
      <alignment horizontal="left" vertical="top"/>
      <protection locked="0"/>
    </xf>
    <xf numFmtId="0" fontId="9" fillId="3" borderId="41" xfId="0" applyFont="1" applyFill="1" applyBorder="1" applyAlignment="1" applyProtection="1">
      <alignment horizontal="left" vertical="top"/>
      <protection locked="0"/>
    </xf>
    <xf numFmtId="1" fontId="9" fillId="3" borderId="5" xfId="0" applyNumberFormat="1" applyFont="1" applyFill="1" applyBorder="1" applyAlignment="1" applyProtection="1">
      <alignment horizontal="left" vertical="center"/>
      <protection locked="0"/>
    </xf>
    <xf numFmtId="1" fontId="9" fillId="12" borderId="3" xfId="0" applyNumberFormat="1" applyFont="1" applyFill="1" applyBorder="1" applyAlignment="1" applyProtection="1">
      <alignment horizontal="left" vertical="center" wrapText="1"/>
      <protection hidden="1"/>
    </xf>
    <xf numFmtId="1" fontId="9" fillId="12" borderId="12" xfId="0" applyNumberFormat="1" applyFont="1" applyFill="1" applyBorder="1" applyAlignment="1" applyProtection="1">
      <alignment horizontal="left" vertical="center" wrapText="1"/>
      <protection hidden="1"/>
    </xf>
    <xf numFmtId="0" fontId="9" fillId="0" borderId="1" xfId="0" applyFont="1" applyFill="1" applyBorder="1" applyAlignment="1" applyProtection="1">
      <alignment horizontal="left" vertical="top" wrapText="1"/>
      <protection locked="0"/>
    </xf>
    <xf numFmtId="0" fontId="9" fillId="0" borderId="14" xfId="0" applyFont="1" applyFill="1" applyBorder="1" applyAlignment="1" applyProtection="1">
      <alignment horizontal="left" vertical="top" wrapText="1"/>
      <protection locked="0"/>
    </xf>
    <xf numFmtId="0" fontId="9" fillId="3" borderId="5" xfId="0" applyFont="1" applyFill="1" applyBorder="1" applyAlignment="1" applyProtection="1">
      <alignment horizontal="left" vertical="top"/>
      <protection locked="0"/>
    </xf>
    <xf numFmtId="0" fontId="9" fillId="0" borderId="78" xfId="0" applyFont="1" applyBorder="1" applyAlignment="1" applyProtection="1">
      <alignment horizontal="left" vertical="top" wrapText="1"/>
      <protection hidden="1"/>
    </xf>
    <xf numFmtId="0" fontId="9" fillId="0" borderId="54" xfId="0" applyFont="1" applyBorder="1" applyAlignment="1" applyProtection="1">
      <alignment horizontal="left" vertical="top" wrapText="1"/>
      <protection hidden="1"/>
    </xf>
    <xf numFmtId="0" fontId="9" fillId="0" borderId="6" xfId="0" applyFont="1" applyBorder="1" applyAlignment="1" applyProtection="1">
      <alignment horizontal="left" vertical="top" wrapText="1"/>
      <protection locked="0"/>
    </xf>
    <xf numFmtId="0" fontId="9" fillId="0" borderId="65" xfId="0" applyFont="1" applyBorder="1" applyAlignment="1" applyProtection="1">
      <alignment horizontal="left" vertical="top" wrapText="1"/>
      <protection locked="0"/>
    </xf>
    <xf numFmtId="0" fontId="9" fillId="0" borderId="15" xfId="0" applyFont="1" applyBorder="1" applyAlignment="1" applyProtection="1">
      <alignment horizontal="left" vertical="top" wrapText="1"/>
      <protection locked="0"/>
    </xf>
    <xf numFmtId="0" fontId="9" fillId="0" borderId="61" xfId="0" applyFont="1" applyBorder="1" applyAlignment="1" applyProtection="1">
      <alignment horizontal="left" vertical="top" wrapText="1"/>
      <protection locked="0"/>
    </xf>
    <xf numFmtId="0" fontId="9" fillId="0" borderId="0" xfId="0" applyFont="1" applyBorder="1" applyAlignment="1" applyProtection="1">
      <alignment horizontal="left" vertical="top" wrapText="1"/>
      <protection locked="0"/>
    </xf>
    <xf numFmtId="0" fontId="9" fillId="0" borderId="10" xfId="0" applyFont="1" applyBorder="1" applyAlignment="1" applyProtection="1">
      <alignment horizontal="left" vertical="top" wrapText="1"/>
      <protection locked="0"/>
    </xf>
    <xf numFmtId="0" fontId="9" fillId="0" borderId="46" xfId="0" applyFont="1" applyBorder="1" applyAlignment="1" applyProtection="1">
      <alignment horizontal="left" vertical="top" wrapText="1"/>
      <protection locked="0"/>
    </xf>
    <xf numFmtId="0" fontId="9" fillId="0" borderId="54" xfId="0" applyFont="1" applyBorder="1" applyAlignment="1" applyProtection="1">
      <alignment horizontal="left" vertical="top" wrapText="1"/>
      <protection locked="0"/>
    </xf>
    <xf numFmtId="0" fontId="9" fillId="0" borderId="48" xfId="0" applyFont="1" applyBorder="1" applyAlignment="1" applyProtection="1">
      <alignment horizontal="left" vertical="top" wrapText="1"/>
      <protection locked="0"/>
    </xf>
    <xf numFmtId="0" fontId="14" fillId="2" borderId="64" xfId="0" applyFont="1" applyFill="1" applyBorder="1" applyAlignment="1" applyProtection="1">
      <alignment horizontal="left" vertical="top"/>
      <protection hidden="1"/>
    </xf>
    <xf numFmtId="0" fontId="14" fillId="2" borderId="9" xfId="0" applyFont="1" applyFill="1" applyBorder="1" applyAlignment="1" applyProtection="1">
      <alignment horizontal="left" vertical="top"/>
      <protection hidden="1"/>
    </xf>
    <xf numFmtId="0" fontId="14" fillId="2" borderId="78" xfId="0" applyFont="1" applyFill="1" applyBorder="1" applyAlignment="1" applyProtection="1">
      <alignment horizontal="left" vertical="top"/>
      <protection hidden="1"/>
    </xf>
    <xf numFmtId="0" fontId="9" fillId="0" borderId="32" xfId="0" applyFont="1" applyFill="1" applyBorder="1" applyAlignment="1" applyProtection="1">
      <alignment horizontal="left" vertical="top"/>
      <protection locked="0"/>
    </xf>
    <xf numFmtId="0" fontId="9" fillId="14" borderId="46" xfId="0" applyFont="1" applyFill="1" applyBorder="1" applyAlignment="1" applyProtection="1">
      <alignment horizontal="left" vertical="top"/>
      <protection locked="0"/>
    </xf>
    <xf numFmtId="0" fontId="9" fillId="14" borderId="47" xfId="0" applyFont="1" applyFill="1" applyBorder="1" applyAlignment="1" applyProtection="1">
      <alignment horizontal="left" vertical="top"/>
      <protection locked="0"/>
    </xf>
    <xf numFmtId="0" fontId="9" fillId="0" borderId="1" xfId="0" applyFont="1" applyBorder="1" applyAlignment="1" applyProtection="1">
      <alignment horizontal="left"/>
      <protection locked="0"/>
    </xf>
    <xf numFmtId="0" fontId="10" fillId="9" borderId="56" xfId="0" applyFont="1" applyFill="1" applyBorder="1" applyAlignment="1" applyProtection="1">
      <alignment horizontal="left" vertical="top"/>
      <protection hidden="1"/>
    </xf>
    <xf numFmtId="0" fontId="10" fillId="9" borderId="59" xfId="0" applyFont="1" applyFill="1" applyBorder="1" applyAlignment="1" applyProtection="1">
      <alignment horizontal="left" vertical="top"/>
      <protection hidden="1"/>
    </xf>
    <xf numFmtId="0" fontId="10" fillId="9" borderId="57" xfId="0" applyFont="1" applyFill="1" applyBorder="1" applyAlignment="1" applyProtection="1">
      <alignment horizontal="left" vertical="top"/>
      <protection hidden="1"/>
    </xf>
    <xf numFmtId="0" fontId="10" fillId="13" borderId="58" xfId="0" applyFont="1" applyFill="1" applyBorder="1" applyAlignment="1" applyProtection="1">
      <alignment horizontal="left" vertical="top"/>
      <protection hidden="1"/>
    </xf>
    <xf numFmtId="0" fontId="10" fillId="13" borderId="72" xfId="0" applyFont="1" applyFill="1" applyBorder="1" applyAlignment="1" applyProtection="1">
      <alignment horizontal="left" vertical="top"/>
      <protection hidden="1"/>
    </xf>
    <xf numFmtId="0" fontId="9" fillId="0" borderId="26" xfId="0" applyFont="1" applyBorder="1" applyAlignment="1" applyProtection="1">
      <alignment horizontal="left"/>
      <protection locked="0"/>
    </xf>
    <xf numFmtId="0" fontId="9" fillId="0" borderId="44" xfId="0" applyFont="1" applyBorder="1" applyAlignment="1" applyProtection="1">
      <alignment horizontal="left"/>
      <protection locked="0"/>
    </xf>
    <xf numFmtId="0" fontId="10" fillId="8" borderId="43" xfId="0" applyFont="1" applyFill="1" applyBorder="1" applyAlignment="1" applyProtection="1">
      <alignment horizontal="left" vertical="top"/>
      <protection hidden="1"/>
    </xf>
    <xf numFmtId="0" fontId="10" fillId="8" borderId="42" xfId="0" applyFont="1" applyFill="1" applyBorder="1" applyAlignment="1" applyProtection="1">
      <alignment horizontal="left" vertical="top"/>
      <protection hidden="1"/>
    </xf>
    <xf numFmtId="0" fontId="10" fillId="8" borderId="63" xfId="0" applyFont="1" applyFill="1" applyBorder="1" applyAlignment="1" applyProtection="1">
      <alignment horizontal="left" vertical="top"/>
      <protection hidden="1"/>
    </xf>
    <xf numFmtId="0" fontId="10" fillId="7" borderId="23" xfId="0" applyFont="1" applyFill="1" applyBorder="1" applyAlignment="1" applyProtection="1">
      <alignment horizontal="left" vertical="top"/>
      <protection hidden="1"/>
    </xf>
    <xf numFmtId="0" fontId="10" fillId="7" borderId="24" xfId="0" applyFont="1" applyFill="1" applyBorder="1" applyAlignment="1" applyProtection="1">
      <alignment horizontal="left" vertical="top"/>
      <protection hidden="1"/>
    </xf>
    <xf numFmtId="0" fontId="10" fillId="7" borderId="25" xfId="0" applyFont="1" applyFill="1" applyBorder="1" applyAlignment="1" applyProtection="1">
      <alignment horizontal="left" vertical="top"/>
      <protection hidden="1"/>
    </xf>
    <xf numFmtId="0" fontId="10" fillId="8" borderId="23" xfId="0" applyFont="1" applyFill="1" applyBorder="1" applyAlignment="1" applyProtection="1">
      <alignment horizontal="left" vertical="top"/>
      <protection hidden="1"/>
    </xf>
    <xf numFmtId="0" fontId="10" fillId="8" borderId="24" xfId="0" applyFont="1" applyFill="1" applyBorder="1" applyAlignment="1" applyProtection="1">
      <alignment horizontal="left" vertical="top"/>
      <protection hidden="1"/>
    </xf>
    <xf numFmtId="0" fontId="10" fillId="8" borderId="25" xfId="0" applyFont="1" applyFill="1" applyBorder="1" applyAlignment="1" applyProtection="1">
      <alignment horizontal="left" vertical="top"/>
      <protection hidden="1"/>
    </xf>
    <xf numFmtId="0" fontId="9" fillId="0" borderId="14" xfId="0" applyFont="1" applyFill="1" applyBorder="1" applyAlignment="1" applyProtection="1">
      <alignment horizontal="left" vertical="top"/>
      <protection locked="0"/>
    </xf>
    <xf numFmtId="0" fontId="9" fillId="0" borderId="1" xfId="0" applyFont="1" applyBorder="1" applyAlignment="1" applyProtection="1">
      <alignment horizontal="left" vertical="top" wrapText="1"/>
      <protection locked="0"/>
    </xf>
    <xf numFmtId="0" fontId="14" fillId="2" borderId="13" xfId="0" applyFont="1" applyFill="1" applyBorder="1" applyAlignment="1" applyProtection="1">
      <alignment horizontal="left" vertical="top"/>
      <protection hidden="1"/>
    </xf>
    <xf numFmtId="0" fontId="9" fillId="0" borderId="14" xfId="0" applyFont="1" applyBorder="1" applyAlignment="1" applyProtection="1">
      <alignment horizontal="left" vertical="top" wrapText="1"/>
      <protection locked="0"/>
    </xf>
    <xf numFmtId="0" fontId="14" fillId="2" borderId="37" xfId="0" applyFont="1" applyFill="1" applyBorder="1" applyAlignment="1" applyProtection="1">
      <alignment horizontal="left" vertical="top" wrapText="1"/>
      <protection hidden="1"/>
    </xf>
    <xf numFmtId="0" fontId="14" fillId="2" borderId="39" xfId="0" applyFont="1" applyFill="1" applyBorder="1" applyAlignment="1" applyProtection="1">
      <alignment horizontal="left" vertical="top" wrapText="1"/>
      <protection hidden="1"/>
    </xf>
    <xf numFmtId="0" fontId="14" fillId="2" borderId="38" xfId="0" applyFont="1" applyFill="1" applyBorder="1" applyAlignment="1" applyProtection="1">
      <alignment horizontal="left" vertical="top" wrapText="1"/>
      <protection hidden="1"/>
    </xf>
    <xf numFmtId="0" fontId="9" fillId="0" borderId="3" xfId="0" applyFont="1" applyBorder="1" applyAlignment="1">
      <alignment horizontal="left"/>
    </xf>
    <xf numFmtId="0" fontId="9" fillId="0" borderId="12" xfId="0" applyFont="1" applyBorder="1" applyAlignment="1">
      <alignment horizontal="left"/>
    </xf>
    <xf numFmtId="0" fontId="9" fillId="0" borderId="18" xfId="0" applyFont="1" applyBorder="1" applyAlignment="1">
      <alignment horizontal="left"/>
    </xf>
    <xf numFmtId="0" fontId="9" fillId="0" borderId="20" xfId="0" applyFont="1" applyBorder="1" applyAlignment="1">
      <alignment horizontal="left"/>
    </xf>
    <xf numFmtId="0" fontId="10" fillId="13" borderId="45" xfId="0" applyFont="1" applyFill="1" applyBorder="1" applyAlignment="1" applyProtection="1">
      <alignment horizontal="left" vertical="top"/>
    </xf>
    <xf numFmtId="0" fontId="10" fillId="13" borderId="70" xfId="0" applyFont="1" applyFill="1" applyBorder="1" applyAlignment="1" applyProtection="1">
      <alignment horizontal="left" vertical="top"/>
    </xf>
    <xf numFmtId="0" fontId="9" fillId="0" borderId="3" xfId="0" applyFont="1" applyBorder="1" applyAlignment="1" applyProtection="1">
      <alignment horizontal="left"/>
      <protection locked="0"/>
    </xf>
    <xf numFmtId="0" fontId="9" fillId="0" borderId="12" xfId="0" applyFont="1" applyBorder="1" applyAlignment="1" applyProtection="1">
      <alignment horizontal="left"/>
      <protection locked="0"/>
    </xf>
    <xf numFmtId="0" fontId="9" fillId="0" borderId="36" xfId="0" applyFont="1" applyBorder="1" applyAlignment="1" applyProtection="1">
      <alignment horizontal="left"/>
      <protection locked="0"/>
    </xf>
    <xf numFmtId="0" fontId="9" fillId="0" borderId="75" xfId="0" applyFont="1" applyBorder="1" applyAlignment="1" applyProtection="1">
      <alignment horizontal="left"/>
      <protection locked="0"/>
    </xf>
    <xf numFmtId="0" fontId="9" fillId="0" borderId="6"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3" borderId="26" xfId="0" applyFont="1" applyFill="1" applyBorder="1" applyAlignment="1" applyProtection="1">
      <alignment horizontal="left" vertical="top"/>
      <protection locked="0"/>
    </xf>
    <xf numFmtId="0" fontId="9" fillId="3" borderId="44" xfId="0" applyFont="1" applyFill="1" applyBorder="1" applyAlignment="1" applyProtection="1">
      <alignment horizontal="left" vertical="top"/>
      <protection locked="0"/>
    </xf>
    <xf numFmtId="0" fontId="9" fillId="3" borderId="29" xfId="0" applyFont="1" applyFill="1" applyBorder="1" applyAlignment="1" applyProtection="1">
      <alignment horizontal="left" vertical="top" wrapText="1"/>
      <protection locked="0"/>
    </xf>
    <xf numFmtId="0" fontId="9" fillId="3" borderId="32" xfId="0" applyFont="1" applyFill="1" applyBorder="1" applyAlignment="1" applyProtection="1">
      <alignment horizontal="left" vertical="top" wrapText="1"/>
      <protection locked="0"/>
    </xf>
    <xf numFmtId="166" fontId="9" fillId="0" borderId="46" xfId="0" applyNumberFormat="1" applyFont="1" applyFill="1" applyBorder="1" applyAlignment="1" applyProtection="1">
      <alignment horizontal="left" vertical="top"/>
      <protection locked="0"/>
    </xf>
    <xf numFmtId="166" fontId="9" fillId="0" borderId="48" xfId="0" applyNumberFormat="1" applyFont="1" applyFill="1" applyBorder="1" applyAlignment="1" applyProtection="1">
      <alignment horizontal="left" vertical="top"/>
      <protection locked="0"/>
    </xf>
    <xf numFmtId="0" fontId="9" fillId="0" borderId="1" xfId="0" applyFont="1" applyFill="1" applyBorder="1" applyAlignment="1" applyProtection="1">
      <alignment horizontal="left"/>
      <protection locked="0"/>
    </xf>
    <xf numFmtId="0" fontId="9" fillId="0" borderId="2" xfId="0" applyFont="1" applyBorder="1" applyAlignment="1" applyProtection="1">
      <alignment horizontal="left"/>
      <protection locked="0"/>
    </xf>
    <xf numFmtId="0" fontId="9" fillId="0" borderId="41" xfId="0" applyFont="1" applyBorder="1" applyAlignment="1" applyProtection="1">
      <alignment horizontal="left"/>
      <protection locked="0"/>
    </xf>
    <xf numFmtId="0" fontId="9" fillId="0" borderId="14" xfId="0" applyFont="1" applyFill="1" applyBorder="1" applyAlignment="1" applyProtection="1">
      <alignment horizontal="left"/>
      <protection locked="0"/>
    </xf>
    <xf numFmtId="0" fontId="9" fillId="0" borderId="46" xfId="0" applyFont="1" applyFill="1" applyBorder="1" applyAlignment="1" applyProtection="1">
      <alignment horizontal="left" wrapText="1"/>
      <protection locked="0"/>
    </xf>
    <xf numFmtId="0" fontId="9" fillId="0" borderId="48" xfId="0" applyFont="1" applyFill="1" applyBorder="1" applyAlignment="1" applyProtection="1">
      <alignment horizontal="left" wrapText="1"/>
      <protection locked="0"/>
    </xf>
    <xf numFmtId="0" fontId="9" fillId="0" borderId="76" xfId="0" applyFont="1" applyBorder="1" applyAlignment="1" applyProtection="1">
      <alignment horizontal="left"/>
      <protection locked="0"/>
    </xf>
    <xf numFmtId="0" fontId="9" fillId="0" borderId="29" xfId="0" applyFont="1" applyBorder="1" applyAlignment="1" applyProtection="1">
      <alignment horizontal="left"/>
      <protection locked="0"/>
    </xf>
    <xf numFmtId="0" fontId="9" fillId="0" borderId="33" xfId="0" applyFont="1" applyBorder="1" applyAlignment="1" applyProtection="1">
      <alignment horizontal="left"/>
      <protection locked="0"/>
    </xf>
    <xf numFmtId="0" fontId="9" fillId="0" borderId="47" xfId="0" applyFont="1" applyFill="1" applyBorder="1" applyAlignment="1" applyProtection="1">
      <alignment horizontal="left" vertical="top"/>
      <protection locked="0"/>
    </xf>
    <xf numFmtId="0" fontId="14" fillId="2" borderId="27" xfId="0" applyFont="1" applyFill="1" applyBorder="1" applyAlignment="1" applyProtection="1">
      <alignment horizontal="left" vertical="top" wrapText="1"/>
      <protection hidden="1"/>
    </xf>
    <xf numFmtId="0" fontId="14" fillId="2" borderId="35" xfId="0" applyFont="1" applyFill="1" applyBorder="1" applyAlignment="1" applyProtection="1">
      <alignment horizontal="left" vertical="top" wrapText="1"/>
      <protection hidden="1"/>
    </xf>
    <xf numFmtId="0" fontId="9" fillId="0" borderId="26" xfId="0" applyFont="1" applyBorder="1" applyAlignment="1" applyProtection="1">
      <alignment horizontal="left" vertical="top"/>
      <protection locked="0"/>
    </xf>
    <xf numFmtId="0" fontId="9" fillId="0" borderId="31" xfId="0" applyFont="1" applyBorder="1" applyAlignment="1" applyProtection="1">
      <alignment horizontal="left" vertical="top"/>
      <protection locked="0"/>
    </xf>
    <xf numFmtId="0" fontId="10" fillId="13" borderId="25" xfId="0" applyFont="1" applyFill="1" applyBorder="1" applyAlignment="1" applyProtection="1">
      <alignment horizontal="left" vertical="top"/>
    </xf>
    <xf numFmtId="0" fontId="10" fillId="13" borderId="67" xfId="0" applyFont="1" applyFill="1" applyBorder="1" applyAlignment="1" applyProtection="1">
      <alignment horizontal="left" vertical="top"/>
    </xf>
    <xf numFmtId="0" fontId="9" fillId="0" borderId="14" xfId="0" applyFont="1" applyBorder="1" applyAlignment="1">
      <alignment horizontal="left"/>
    </xf>
    <xf numFmtId="0" fontId="9" fillId="0" borderId="74" xfId="0" applyFont="1" applyBorder="1" applyAlignment="1">
      <alignment horizontal="left"/>
    </xf>
    <xf numFmtId="0" fontId="9" fillId="0" borderId="36" xfId="0" applyFont="1" applyBorder="1" applyAlignment="1">
      <alignment horizontal="left"/>
    </xf>
    <xf numFmtId="0" fontId="9" fillId="0" borderId="75" xfId="0" applyFont="1" applyBorder="1" applyAlignment="1">
      <alignment horizontal="left"/>
    </xf>
    <xf numFmtId="0" fontId="10" fillId="13" borderId="24" xfId="0" applyFont="1" applyFill="1" applyBorder="1" applyAlignment="1" applyProtection="1">
      <alignment horizontal="left" vertical="top"/>
    </xf>
    <xf numFmtId="0" fontId="10" fillId="13" borderId="71" xfId="0" applyFont="1" applyFill="1" applyBorder="1" applyAlignment="1" applyProtection="1">
      <alignment horizontal="left" vertical="top"/>
    </xf>
    <xf numFmtId="0" fontId="9" fillId="0" borderId="29" xfId="0" applyFont="1" applyBorder="1" applyAlignment="1">
      <alignment horizontal="left"/>
    </xf>
    <xf numFmtId="0" fontId="9" fillId="0" borderId="33" xfId="0" applyFont="1" applyBorder="1" applyAlignment="1">
      <alignment horizontal="left"/>
    </xf>
    <xf numFmtId="0" fontId="10" fillId="9" borderId="39" xfId="0" applyFont="1" applyFill="1" applyBorder="1" applyAlignment="1" applyProtection="1">
      <alignment horizontal="left" vertical="top"/>
      <protection hidden="1"/>
    </xf>
    <xf numFmtId="0" fontId="10" fillId="9" borderId="34" xfId="0" applyFont="1" applyFill="1" applyBorder="1" applyAlignment="1" applyProtection="1">
      <alignment horizontal="left" vertical="top"/>
      <protection hidden="1"/>
    </xf>
    <xf numFmtId="0" fontId="10" fillId="9" borderId="28" xfId="0" applyFont="1" applyFill="1" applyBorder="1" applyAlignment="1" applyProtection="1">
      <alignment horizontal="left" vertical="top"/>
      <protection hidden="1"/>
    </xf>
    <xf numFmtId="0" fontId="6" fillId="0" borderId="52" xfId="0" applyFont="1" applyBorder="1" applyAlignment="1" applyProtection="1">
      <alignment horizontal="right" vertical="center" wrapText="1"/>
      <protection hidden="1"/>
    </xf>
    <xf numFmtId="0" fontId="9" fillId="3" borderId="1" xfId="0" applyFont="1" applyFill="1" applyBorder="1" applyAlignment="1" applyProtection="1">
      <alignment horizontal="left" vertical="top" wrapText="1"/>
      <protection locked="0"/>
    </xf>
    <xf numFmtId="0" fontId="9" fillId="3" borderId="14" xfId="0" applyFont="1" applyFill="1" applyBorder="1" applyAlignment="1" applyProtection="1">
      <alignment horizontal="left" vertical="top" wrapText="1"/>
      <protection locked="0"/>
    </xf>
    <xf numFmtId="0" fontId="9" fillId="3" borderId="31" xfId="0" applyFont="1" applyFill="1" applyBorder="1" applyAlignment="1" applyProtection="1">
      <alignment horizontal="left" vertical="top" wrapText="1"/>
      <protection locked="0"/>
    </xf>
    <xf numFmtId="0" fontId="9" fillId="3" borderId="36" xfId="0" applyFont="1" applyFill="1" applyBorder="1" applyAlignment="1" applyProtection="1">
      <alignment horizontal="left" vertical="top" wrapText="1"/>
      <protection locked="0"/>
    </xf>
    <xf numFmtId="0" fontId="9" fillId="0" borderId="24" xfId="0" applyFont="1" applyBorder="1" applyAlignment="1" applyProtection="1">
      <alignment horizontal="left"/>
      <protection locked="0"/>
    </xf>
    <xf numFmtId="0" fontId="41" fillId="2" borderId="26" xfId="0" applyFont="1" applyFill="1" applyBorder="1" applyAlignment="1" applyProtection="1">
      <alignment horizontal="center" vertical="top"/>
      <protection hidden="1"/>
    </xf>
    <xf numFmtId="0" fontId="41" fillId="2" borderId="44" xfId="0" applyFont="1" applyFill="1" applyBorder="1" applyAlignment="1" applyProtection="1">
      <alignment horizontal="center" vertical="top"/>
      <protection hidden="1"/>
    </xf>
    <xf numFmtId="0" fontId="9" fillId="2" borderId="6" xfId="0" applyFont="1" applyFill="1" applyBorder="1" applyAlignment="1" applyProtection="1">
      <alignment horizontal="center"/>
      <protection hidden="1"/>
    </xf>
    <xf numFmtId="0" fontId="9" fillId="2" borderId="65" xfId="0" applyFont="1" applyFill="1" applyBorder="1" applyAlignment="1" applyProtection="1">
      <alignment horizontal="center"/>
      <protection hidden="1"/>
    </xf>
    <xf numFmtId="0" fontId="9" fillId="2" borderId="15" xfId="0" applyFont="1" applyFill="1" applyBorder="1" applyAlignment="1" applyProtection="1">
      <alignment horizontal="center"/>
      <protection hidden="1"/>
    </xf>
    <xf numFmtId="0" fontId="9" fillId="2" borderId="60" xfId="0" applyFont="1" applyFill="1" applyBorder="1" applyAlignment="1" applyProtection="1">
      <alignment horizontal="center"/>
      <protection hidden="1"/>
    </xf>
    <xf numFmtId="0" fontId="9" fillId="2" borderId="52" xfId="0" applyFont="1" applyFill="1" applyBorder="1" applyAlignment="1" applyProtection="1">
      <alignment horizontal="center"/>
      <protection hidden="1"/>
    </xf>
    <xf numFmtId="0" fontId="9" fillId="2" borderId="51" xfId="0" applyFont="1" applyFill="1" applyBorder="1" applyAlignment="1" applyProtection="1">
      <alignment horizontal="center"/>
      <protection hidden="1"/>
    </xf>
    <xf numFmtId="0" fontId="10" fillId="9" borderId="56" xfId="0" applyFont="1" applyFill="1" applyBorder="1" applyAlignment="1" applyProtection="1">
      <alignment horizontal="left" vertical="top"/>
    </xf>
    <xf numFmtId="0" fontId="10" fillId="9" borderId="59" xfId="0" applyFont="1" applyFill="1" applyBorder="1" applyAlignment="1" applyProtection="1">
      <alignment horizontal="left" vertical="top"/>
    </xf>
    <xf numFmtId="0" fontId="10" fillId="9" borderId="57" xfId="0" applyFont="1" applyFill="1" applyBorder="1" applyAlignment="1" applyProtection="1">
      <alignment horizontal="left" vertical="top"/>
    </xf>
    <xf numFmtId="0" fontId="9" fillId="0" borderId="24" xfId="0" applyFont="1" applyBorder="1" applyAlignment="1" applyProtection="1">
      <alignment horizontal="left" vertical="top" wrapText="1"/>
      <protection locked="0"/>
    </xf>
    <xf numFmtId="0" fontId="9" fillId="0" borderId="25" xfId="0" applyFont="1" applyBorder="1" applyAlignment="1" applyProtection="1">
      <alignment horizontal="left" vertical="top" wrapText="1"/>
      <protection locked="0"/>
    </xf>
    <xf numFmtId="0" fontId="41" fillId="2" borderId="62" xfId="0" applyFont="1" applyFill="1" applyBorder="1" applyAlignment="1" applyProtection="1">
      <alignment horizontal="center" vertical="top"/>
      <protection hidden="1"/>
    </xf>
    <xf numFmtId="0" fontId="41" fillId="2" borderId="24" xfId="0" applyFont="1" applyFill="1" applyBorder="1" applyAlignment="1" applyProtection="1">
      <alignment horizontal="center" vertical="top"/>
      <protection hidden="1"/>
    </xf>
    <xf numFmtId="0" fontId="41" fillId="2" borderId="25" xfId="0" applyFont="1" applyFill="1" applyBorder="1" applyAlignment="1" applyProtection="1">
      <alignment horizontal="center" vertical="top"/>
      <protection hidden="1"/>
    </xf>
    <xf numFmtId="0" fontId="9" fillId="3" borderId="4" xfId="0" applyFont="1" applyFill="1" applyBorder="1" applyAlignment="1" applyProtection="1">
      <alignment horizontal="left" vertical="top"/>
      <protection locked="0"/>
    </xf>
    <xf numFmtId="10" fontId="9" fillId="3" borderId="3" xfId="0" applyNumberFormat="1" applyFont="1" applyFill="1" applyBorder="1" applyAlignment="1" applyProtection="1">
      <alignment horizontal="left" vertical="top"/>
      <protection locked="0"/>
    </xf>
    <xf numFmtId="10" fontId="9" fillId="3" borderId="12" xfId="0" applyNumberFormat="1" applyFont="1" applyFill="1" applyBorder="1" applyAlignment="1" applyProtection="1">
      <alignment horizontal="left" vertical="top"/>
      <protection locked="0"/>
    </xf>
    <xf numFmtId="0" fontId="9" fillId="0" borderId="18" xfId="0" applyFont="1" applyFill="1" applyBorder="1" applyAlignment="1" applyProtection="1">
      <alignment horizontal="left" vertical="top"/>
      <protection locked="0"/>
    </xf>
    <xf numFmtId="0" fontId="9" fillId="0" borderId="19" xfId="0" applyFont="1" applyFill="1" applyBorder="1" applyAlignment="1" applyProtection="1">
      <alignment horizontal="left" vertical="top"/>
      <protection locked="0"/>
    </xf>
    <xf numFmtId="0" fontId="20" fillId="0" borderId="30" xfId="0" applyFont="1" applyFill="1" applyBorder="1" applyAlignment="1" applyProtection="1">
      <alignment horizontal="left" vertical="top"/>
      <protection locked="0"/>
    </xf>
    <xf numFmtId="0" fontId="20" fillId="0" borderId="33" xfId="0" applyFont="1" applyFill="1" applyBorder="1" applyAlignment="1" applyProtection="1">
      <alignment horizontal="left" vertical="top"/>
      <protection locked="0"/>
    </xf>
    <xf numFmtId="0" fontId="9" fillId="3" borderId="21" xfId="0" applyFont="1" applyFill="1" applyBorder="1" applyAlignment="1" applyProtection="1">
      <alignment horizontal="left" vertical="top"/>
      <protection locked="0"/>
    </xf>
    <xf numFmtId="0" fontId="9" fillId="0" borderId="5" xfId="0" applyFont="1" applyFill="1" applyBorder="1" applyAlignment="1" applyProtection="1">
      <alignment horizontal="left" vertical="top"/>
      <protection locked="0"/>
    </xf>
    <xf numFmtId="0" fontId="8" fillId="0" borderId="52" xfId="0" applyFont="1" applyFill="1" applyBorder="1" applyAlignment="1" applyProtection="1">
      <alignment horizontal="left" vertical="top"/>
      <protection hidden="1"/>
    </xf>
    <xf numFmtId="0" fontId="8" fillId="0" borderId="79" xfId="0" applyFont="1" applyFill="1" applyBorder="1" applyAlignment="1" applyProtection="1">
      <alignment horizontal="left" vertical="top"/>
      <protection hidden="1"/>
    </xf>
    <xf numFmtId="0" fontId="25" fillId="0" borderId="53" xfId="6" applyFont="1" applyBorder="1" applyAlignment="1" applyProtection="1">
      <alignment horizontal="left" vertical="top" wrapText="1"/>
      <protection hidden="1"/>
    </xf>
    <xf numFmtId="0" fontId="25" fillId="0" borderId="52" xfId="6" applyFont="1" applyBorder="1" applyAlignment="1" applyProtection="1">
      <alignment horizontal="left" vertical="top" wrapText="1"/>
      <protection hidden="1"/>
    </xf>
    <xf numFmtId="0" fontId="9" fillId="10" borderId="29" xfId="0" applyFont="1" applyFill="1" applyBorder="1" applyAlignment="1" applyProtection="1">
      <alignment horizontal="left"/>
      <protection hidden="1"/>
    </xf>
    <xf numFmtId="0" fontId="9" fillId="10" borderId="33" xfId="0" applyFont="1" applyFill="1" applyBorder="1" applyAlignment="1" applyProtection="1">
      <alignment horizontal="left"/>
      <protection hidden="1"/>
    </xf>
    <xf numFmtId="0" fontId="9" fillId="10" borderId="3" xfId="0" applyFont="1" applyFill="1" applyBorder="1" applyAlignment="1" applyProtection="1">
      <alignment horizontal="left"/>
      <protection hidden="1"/>
    </xf>
    <xf numFmtId="0" fontId="9" fillId="10" borderId="12" xfId="0" applyFont="1" applyFill="1" applyBorder="1" applyAlignment="1" applyProtection="1">
      <alignment horizontal="left"/>
      <protection hidden="1"/>
    </xf>
    <xf numFmtId="0" fontId="9" fillId="0" borderId="32" xfId="0" applyFont="1" applyBorder="1" applyAlignment="1" applyProtection="1">
      <alignment horizontal="left"/>
      <protection locked="0"/>
    </xf>
    <xf numFmtId="0" fontId="9" fillId="0" borderId="5" xfId="0" applyFont="1" applyBorder="1" applyAlignment="1" applyProtection="1">
      <alignment horizontal="left"/>
      <protection locked="0"/>
    </xf>
    <xf numFmtId="0" fontId="9" fillId="0" borderId="3" xfId="0" applyFont="1" applyFill="1" applyBorder="1" applyAlignment="1" applyProtection="1">
      <alignment horizontal="left"/>
      <protection locked="0"/>
    </xf>
    <xf numFmtId="0" fontId="9" fillId="0" borderId="5" xfId="0" applyFont="1" applyFill="1" applyBorder="1" applyAlignment="1" applyProtection="1">
      <alignment horizontal="left"/>
      <protection locked="0"/>
    </xf>
    <xf numFmtId="0" fontId="9" fillId="0" borderId="12" xfId="0" applyFont="1" applyFill="1" applyBorder="1" applyAlignment="1" applyProtection="1">
      <alignment horizontal="left"/>
      <protection locked="0"/>
    </xf>
    <xf numFmtId="0" fontId="14" fillId="2" borderId="18" xfId="0" applyFont="1" applyFill="1" applyBorder="1" applyAlignment="1" applyProtection="1">
      <alignment horizontal="center" vertical="top"/>
      <protection hidden="1"/>
    </xf>
    <xf numFmtId="0" fontId="14" fillId="2" borderId="49" xfId="0" applyFont="1" applyFill="1" applyBorder="1" applyAlignment="1" applyProtection="1">
      <alignment horizontal="center" vertical="top"/>
      <protection hidden="1"/>
    </xf>
    <xf numFmtId="0" fontId="14" fillId="2" borderId="20" xfId="0" applyFont="1" applyFill="1" applyBorder="1" applyAlignment="1" applyProtection="1">
      <alignment horizontal="center" vertical="top"/>
      <protection hidden="1"/>
    </xf>
    <xf numFmtId="0" fontId="9" fillId="0" borderId="6" xfId="0" applyFont="1" applyFill="1" applyBorder="1" applyAlignment="1" applyProtection="1">
      <alignment horizontal="left" vertical="top"/>
      <protection locked="0"/>
    </xf>
    <xf numFmtId="0" fontId="9" fillId="0" borderId="16" xfId="0" applyFont="1" applyFill="1" applyBorder="1" applyAlignment="1" applyProtection="1">
      <alignment horizontal="left" vertical="top"/>
      <protection locked="0"/>
    </xf>
    <xf numFmtId="0" fontId="9" fillId="3" borderId="46" xfId="0" applyFont="1" applyFill="1" applyBorder="1" applyAlignment="1" applyProtection="1">
      <alignment horizontal="left" vertical="top"/>
      <protection locked="0"/>
    </xf>
    <xf numFmtId="0" fontId="9" fillId="3" borderId="54" xfId="0" applyFont="1" applyFill="1" applyBorder="1" applyAlignment="1" applyProtection="1">
      <alignment horizontal="left" vertical="top"/>
      <protection locked="0"/>
    </xf>
    <xf numFmtId="0" fontId="5" fillId="0" borderId="54" xfId="0" applyFont="1" applyBorder="1" applyAlignment="1">
      <alignment horizontal="center"/>
    </xf>
    <xf numFmtId="0" fontId="5" fillId="0" borderId="0" xfId="0" applyFont="1" applyAlignment="1">
      <alignment horizontal="center"/>
    </xf>
    <xf numFmtId="49" fontId="5" fillId="0" borderId="54" xfId="0" applyNumberFormat="1" applyFont="1" applyBorder="1" applyAlignment="1">
      <alignment horizontal="center"/>
    </xf>
    <xf numFmtId="170" fontId="7" fillId="0" borderId="18" xfId="0" applyNumberFormat="1" applyFont="1" applyBorder="1" applyAlignment="1" applyProtection="1">
      <alignment horizontal="right"/>
      <protection locked="0"/>
    </xf>
    <xf numFmtId="170" fontId="7" fillId="0" borderId="19" xfId="0" applyNumberFormat="1" applyFont="1" applyBorder="1" applyAlignment="1" applyProtection="1">
      <alignment horizontal="right"/>
      <protection locked="0"/>
    </xf>
    <xf numFmtId="0" fontId="7" fillId="0" borderId="29" xfId="0" applyFont="1" applyBorder="1" applyAlignment="1" applyProtection="1">
      <alignment horizontal="left"/>
      <protection locked="0"/>
    </xf>
    <xf numFmtId="0" fontId="7" fillId="0" borderId="30" xfId="0" applyFont="1" applyBorder="1" applyAlignment="1" applyProtection="1">
      <alignment horizontal="left"/>
      <protection locked="0"/>
    </xf>
    <xf numFmtId="0" fontId="7" fillId="0" borderId="33" xfId="0" applyFont="1" applyBorder="1" applyAlignment="1" applyProtection="1">
      <alignment horizontal="left"/>
      <protection locked="0"/>
    </xf>
    <xf numFmtId="0" fontId="7" fillId="0" borderId="3" xfId="0" applyFont="1" applyBorder="1" applyAlignment="1" applyProtection="1">
      <alignment horizontal="left"/>
      <protection locked="0"/>
    </xf>
    <xf numFmtId="0" fontId="7" fillId="0" borderId="4" xfId="0" applyFont="1" applyBorder="1" applyAlignment="1" applyProtection="1">
      <alignment horizontal="left"/>
      <protection locked="0"/>
    </xf>
    <xf numFmtId="165" fontId="7" fillId="0" borderId="3" xfId="0" applyNumberFormat="1" applyFont="1" applyBorder="1" applyAlignment="1" applyProtection="1">
      <alignment horizontal="left"/>
      <protection locked="0"/>
    </xf>
    <xf numFmtId="165" fontId="7" fillId="0" borderId="5" xfId="0" applyNumberFormat="1" applyFont="1" applyBorder="1" applyAlignment="1" applyProtection="1">
      <alignment horizontal="left"/>
      <protection locked="0"/>
    </xf>
    <xf numFmtId="165" fontId="7" fillId="0" borderId="3" xfId="0" applyNumberFormat="1" applyFont="1" applyBorder="1" applyAlignment="1" applyProtection="1">
      <alignment horizontal="right"/>
      <protection locked="0"/>
    </xf>
    <xf numFmtId="165" fontId="7" fillId="0" borderId="5" xfId="0" applyNumberFormat="1" applyFont="1" applyBorder="1" applyAlignment="1" applyProtection="1">
      <alignment horizontal="right"/>
      <protection locked="0"/>
    </xf>
    <xf numFmtId="0" fontId="7" fillId="0" borderId="18" xfId="0" applyFont="1" applyBorder="1" applyAlignment="1" applyProtection="1">
      <alignment horizontal="left"/>
      <protection locked="0"/>
    </xf>
    <xf numFmtId="0" fontId="7" fillId="0" borderId="19" xfId="0" applyFont="1" applyBorder="1" applyAlignment="1" applyProtection="1">
      <alignment horizontal="left"/>
      <protection locked="0"/>
    </xf>
    <xf numFmtId="0" fontId="7" fillId="0" borderId="46" xfId="0" applyFont="1" applyBorder="1" applyAlignment="1" applyProtection="1">
      <alignment horizontal="left"/>
      <protection locked="0"/>
    </xf>
    <xf numFmtId="0" fontId="7" fillId="0" borderId="54" xfId="0" applyFont="1" applyBorder="1" applyAlignment="1" applyProtection="1">
      <alignment horizontal="left"/>
      <protection locked="0"/>
    </xf>
    <xf numFmtId="0" fontId="7" fillId="0" borderId="48" xfId="0" applyFont="1" applyBorder="1" applyAlignment="1" applyProtection="1">
      <alignment horizontal="left"/>
      <protection locked="0"/>
    </xf>
    <xf numFmtId="0" fontId="29" fillId="8" borderId="56" xfId="0" applyFont="1" applyFill="1" applyBorder="1" applyAlignment="1" applyProtection="1">
      <alignment horizontal="left" vertical="top"/>
      <protection hidden="1"/>
    </xf>
    <xf numFmtId="0" fontId="29" fillId="8" borderId="59" xfId="0" applyFont="1" applyFill="1" applyBorder="1" applyAlignment="1" applyProtection="1">
      <alignment horizontal="left" vertical="top"/>
      <protection hidden="1"/>
    </xf>
    <xf numFmtId="0" fontId="29" fillId="8" borderId="57" xfId="0" applyFont="1" applyFill="1" applyBorder="1" applyAlignment="1" applyProtection="1">
      <alignment horizontal="left" vertical="top"/>
      <protection hidden="1"/>
    </xf>
    <xf numFmtId="0" fontId="29" fillId="13" borderId="7" xfId="0" applyFont="1" applyFill="1" applyBorder="1" applyAlignment="1" applyProtection="1">
      <alignment horizontal="left"/>
      <protection hidden="1"/>
    </xf>
    <xf numFmtId="0" fontId="29" fillId="13" borderId="8" xfId="0" applyFont="1" applyFill="1" applyBorder="1" applyAlignment="1" applyProtection="1">
      <alignment horizontal="left"/>
      <protection hidden="1"/>
    </xf>
    <xf numFmtId="0" fontId="29" fillId="13" borderId="50" xfId="0" applyFont="1" applyFill="1" applyBorder="1" applyAlignment="1" applyProtection="1">
      <alignment horizontal="left"/>
      <protection hidden="1"/>
    </xf>
    <xf numFmtId="0" fontId="2" fillId="10" borderId="55" xfId="0" applyFont="1" applyFill="1" applyBorder="1" applyAlignment="1" applyProtection="1">
      <alignment horizontal="center"/>
      <protection hidden="1"/>
    </xf>
    <xf numFmtId="0" fontId="2" fillId="10" borderId="59" xfId="0" applyFont="1" applyFill="1" applyBorder="1" applyAlignment="1" applyProtection="1">
      <alignment horizontal="center"/>
      <protection hidden="1"/>
    </xf>
    <xf numFmtId="0" fontId="2" fillId="10" borderId="57" xfId="0" applyFont="1" applyFill="1" applyBorder="1" applyAlignment="1" applyProtection="1">
      <alignment horizontal="center"/>
      <protection hidden="1"/>
    </xf>
    <xf numFmtId="169" fontId="7" fillId="10" borderId="29" xfId="0" applyNumberFormat="1" applyFont="1" applyFill="1" applyBorder="1" applyAlignment="1" applyProtection="1">
      <alignment horizontal="right"/>
      <protection hidden="1"/>
    </xf>
    <xf numFmtId="169" fontId="7" fillId="10" borderId="32" xfId="0" applyNumberFormat="1" applyFont="1" applyFill="1" applyBorder="1" applyAlignment="1" applyProtection="1">
      <alignment horizontal="right"/>
      <protection hidden="1"/>
    </xf>
    <xf numFmtId="169" fontId="7" fillId="10" borderId="18" xfId="0" applyNumberFormat="1" applyFont="1" applyFill="1" applyBorder="1" applyAlignment="1" applyProtection="1">
      <alignment horizontal="right"/>
      <protection hidden="1"/>
    </xf>
    <xf numFmtId="169" fontId="7" fillId="10" borderId="19" xfId="0" applyNumberFormat="1" applyFont="1" applyFill="1" applyBorder="1" applyAlignment="1" applyProtection="1">
      <alignment horizontal="right"/>
      <protection hidden="1"/>
    </xf>
    <xf numFmtId="169" fontId="7" fillId="10" borderId="3" xfId="0" applyNumberFormat="1" applyFont="1" applyFill="1" applyBorder="1" applyAlignment="1" applyProtection="1">
      <alignment horizontal="right"/>
      <protection hidden="1"/>
    </xf>
    <xf numFmtId="169" fontId="7" fillId="10" borderId="5" xfId="0" applyNumberFormat="1" applyFont="1" applyFill="1" applyBorder="1" applyAlignment="1" applyProtection="1">
      <alignment horizontal="right"/>
      <protection hidden="1"/>
    </xf>
    <xf numFmtId="0" fontId="7" fillId="10" borderId="6" xfId="0" applyFont="1" applyFill="1" applyBorder="1" applyAlignment="1" applyProtection="1">
      <alignment horizontal="right"/>
      <protection hidden="1"/>
    </xf>
    <xf numFmtId="0" fontId="7" fillId="10" borderId="16" xfId="0" applyFont="1" applyFill="1" applyBorder="1" applyAlignment="1" applyProtection="1">
      <alignment horizontal="right"/>
      <protection hidden="1"/>
    </xf>
    <xf numFmtId="3" fontId="7" fillId="10" borderId="3" xfId="0" applyNumberFormat="1" applyFont="1" applyFill="1" applyBorder="1" applyAlignment="1" applyProtection="1">
      <alignment horizontal="right"/>
      <protection hidden="1"/>
    </xf>
    <xf numFmtId="0" fontId="7" fillId="10" borderId="5" xfId="0" applyFont="1" applyFill="1" applyBorder="1" applyAlignment="1" applyProtection="1">
      <alignment horizontal="right"/>
      <protection hidden="1"/>
    </xf>
    <xf numFmtId="0" fontId="7" fillId="10" borderId="29" xfId="0" applyFont="1" applyFill="1" applyBorder="1" applyAlignment="1" applyProtection="1">
      <alignment horizontal="right"/>
      <protection hidden="1"/>
    </xf>
    <xf numFmtId="0" fontId="7" fillId="10" borderId="32" xfId="0" applyFont="1" applyFill="1" applyBorder="1" applyAlignment="1" applyProtection="1">
      <alignment horizontal="right"/>
      <protection hidden="1"/>
    </xf>
    <xf numFmtId="170" fontId="35" fillId="10" borderId="55" xfId="0" applyNumberFormat="1" applyFont="1" applyFill="1" applyBorder="1" applyAlignment="1" applyProtection="1">
      <alignment horizontal="center"/>
      <protection hidden="1"/>
    </xf>
    <xf numFmtId="170" fontId="35" fillId="10" borderId="59" xfId="0" applyNumberFormat="1" applyFont="1" applyFill="1" applyBorder="1" applyAlignment="1" applyProtection="1">
      <alignment horizontal="center"/>
      <protection hidden="1"/>
    </xf>
    <xf numFmtId="170" fontId="35" fillId="10" borderId="57" xfId="0" applyNumberFormat="1" applyFont="1" applyFill="1" applyBorder="1" applyAlignment="1" applyProtection="1">
      <alignment horizontal="center"/>
      <protection hidden="1"/>
    </xf>
    <xf numFmtId="1" fontId="9" fillId="0" borderId="31" xfId="0" applyNumberFormat="1" applyFont="1" applyBorder="1" applyAlignment="1" applyProtection="1">
      <alignment horizontal="left" vertical="center"/>
      <protection locked="0"/>
    </xf>
    <xf numFmtId="0" fontId="10" fillId="8" borderId="56" xfId="0" applyFont="1" applyFill="1" applyBorder="1" applyAlignment="1" applyProtection="1">
      <alignment horizontal="left" vertical="top"/>
      <protection hidden="1"/>
    </xf>
    <xf numFmtId="0" fontId="10" fillId="8" borderId="59" xfId="0" applyFont="1" applyFill="1" applyBorder="1" applyAlignment="1" applyProtection="1">
      <alignment horizontal="left" vertical="top"/>
      <protection hidden="1"/>
    </xf>
    <xf numFmtId="0" fontId="10" fillId="8" borderId="57" xfId="0" applyFont="1" applyFill="1" applyBorder="1" applyAlignment="1" applyProtection="1">
      <alignment horizontal="left" vertical="top"/>
      <protection hidden="1"/>
    </xf>
    <xf numFmtId="1" fontId="9" fillId="0" borderId="26" xfId="0" applyNumberFormat="1" applyFont="1" applyBorder="1" applyAlignment="1" applyProtection="1">
      <alignment horizontal="left" vertical="top"/>
      <protection locked="0"/>
    </xf>
    <xf numFmtId="1" fontId="9" fillId="0" borderId="44" xfId="0" applyNumberFormat="1" applyFont="1" applyBorder="1" applyAlignment="1" applyProtection="1">
      <alignment horizontal="left" vertical="top"/>
      <protection locked="0"/>
    </xf>
    <xf numFmtId="0" fontId="10" fillId="7" borderId="56" xfId="0" applyFont="1" applyFill="1" applyBorder="1" applyAlignment="1" applyProtection="1">
      <alignment horizontal="left" vertical="top"/>
      <protection hidden="1"/>
    </xf>
    <xf numFmtId="0" fontId="10" fillId="7" borderId="59" xfId="0" applyFont="1" applyFill="1" applyBorder="1" applyAlignment="1" applyProtection="1">
      <alignment horizontal="left" vertical="top"/>
      <protection hidden="1"/>
    </xf>
    <xf numFmtId="0" fontId="10" fillId="7" borderId="57" xfId="0" applyFont="1" applyFill="1" applyBorder="1" applyAlignment="1" applyProtection="1">
      <alignment horizontal="left" vertical="top"/>
      <protection hidden="1"/>
    </xf>
    <xf numFmtId="0" fontId="29" fillId="13" borderId="56" xfId="0" applyFont="1" applyFill="1" applyBorder="1" applyAlignment="1" applyProtection="1">
      <alignment horizontal="left"/>
      <protection hidden="1"/>
    </xf>
    <xf numFmtId="0" fontId="29" fillId="13" borderId="59" xfId="0" applyFont="1" applyFill="1" applyBorder="1" applyAlignment="1" applyProtection="1">
      <alignment horizontal="left"/>
      <protection hidden="1"/>
    </xf>
    <xf numFmtId="0" fontId="29" fillId="13" borderId="57" xfId="0" applyFont="1" applyFill="1" applyBorder="1" applyAlignment="1" applyProtection="1">
      <alignment horizontal="left"/>
      <protection hidden="1"/>
    </xf>
    <xf numFmtId="0" fontId="7" fillId="0" borderId="26" xfId="0" applyFont="1" applyBorder="1" applyAlignment="1" applyProtection="1">
      <alignment horizontal="left"/>
      <protection locked="0"/>
    </xf>
    <xf numFmtId="0" fontId="7" fillId="0" borderId="44" xfId="0" applyFont="1" applyBorder="1" applyAlignment="1" applyProtection="1">
      <alignment horizontal="left"/>
      <protection locked="0"/>
    </xf>
    <xf numFmtId="0" fontId="7" fillId="0" borderId="1" xfId="0" applyFont="1" applyBorder="1" applyAlignment="1" applyProtection="1">
      <alignment horizontal="left"/>
      <protection locked="0"/>
    </xf>
    <xf numFmtId="0" fontId="7" fillId="0" borderId="14" xfId="0" applyFont="1" applyBorder="1" applyAlignment="1" applyProtection="1">
      <alignment horizontal="left"/>
      <protection locked="0"/>
    </xf>
    <xf numFmtId="14" fontId="34" fillId="0" borderId="4" xfId="0" applyNumberFormat="1" applyFont="1" applyFill="1" applyBorder="1" applyAlignment="1" applyProtection="1">
      <alignment horizontal="left"/>
      <protection locked="0"/>
    </xf>
    <xf numFmtId="14" fontId="34" fillId="0" borderId="12" xfId="0" applyNumberFormat="1" applyFont="1" applyFill="1" applyBorder="1" applyAlignment="1" applyProtection="1">
      <alignment horizontal="left"/>
      <protection locked="0"/>
    </xf>
    <xf numFmtId="1" fontId="9" fillId="0" borderId="1" xfId="0" applyNumberFormat="1" applyFont="1" applyBorder="1" applyAlignment="1" applyProtection="1">
      <alignment horizontal="left" vertical="top"/>
      <protection locked="0"/>
    </xf>
    <xf numFmtId="1" fontId="9" fillId="0" borderId="14" xfId="0" applyNumberFormat="1" applyFont="1" applyBorder="1" applyAlignment="1" applyProtection="1">
      <alignment horizontal="left" vertical="top"/>
      <protection locked="0"/>
    </xf>
    <xf numFmtId="1" fontId="9" fillId="0" borderId="1" xfId="0" applyNumberFormat="1" applyFont="1" applyBorder="1" applyAlignment="1" applyProtection="1">
      <alignment horizontal="left" vertical="center"/>
      <protection locked="0"/>
    </xf>
    <xf numFmtId="1" fontId="34" fillId="0" borderId="30" xfId="0" applyNumberFormat="1" applyFont="1" applyFill="1" applyBorder="1" applyAlignment="1" applyProtection="1">
      <alignment horizontal="left"/>
      <protection locked="0"/>
    </xf>
    <xf numFmtId="1" fontId="34" fillId="0" borderId="33" xfId="0" applyNumberFormat="1" applyFont="1" applyFill="1" applyBorder="1" applyAlignment="1" applyProtection="1">
      <alignment horizontal="left"/>
      <protection locked="0"/>
    </xf>
    <xf numFmtId="0" fontId="10" fillId="7" borderId="7" xfId="0" applyFont="1" applyFill="1" applyBorder="1" applyAlignment="1" applyProtection="1">
      <alignment horizontal="left" vertical="top"/>
      <protection hidden="1"/>
    </xf>
    <xf numFmtId="0" fontId="10" fillId="7" borderId="8" xfId="0" applyFont="1" applyFill="1" applyBorder="1" applyAlignment="1" applyProtection="1">
      <alignment horizontal="left" vertical="top"/>
      <protection hidden="1"/>
    </xf>
    <xf numFmtId="0" fontId="10" fillId="7" borderId="50" xfId="0" applyFont="1" applyFill="1" applyBorder="1" applyAlignment="1" applyProtection="1">
      <alignment horizontal="left" vertical="top"/>
      <protection hidden="1"/>
    </xf>
    <xf numFmtId="1" fontId="9" fillId="0" borderId="31" xfId="0" applyNumberFormat="1" applyFont="1" applyBorder="1" applyAlignment="1" applyProtection="1">
      <alignment horizontal="left" vertical="top"/>
      <protection locked="0"/>
    </xf>
    <xf numFmtId="1" fontId="9" fillId="0" borderId="36" xfId="0" applyNumberFormat="1" applyFont="1" applyBorder="1" applyAlignment="1" applyProtection="1">
      <alignment horizontal="left" vertical="top"/>
      <protection locked="0"/>
    </xf>
    <xf numFmtId="0" fontId="14" fillId="2" borderId="26" xfId="0" applyFont="1" applyFill="1" applyBorder="1" applyAlignment="1" applyProtection="1">
      <alignment horizontal="left" vertical="top" wrapText="1"/>
      <protection hidden="1"/>
    </xf>
    <xf numFmtId="0" fontId="14" fillId="2" borderId="13" xfId="0" applyFont="1" applyFill="1" applyBorder="1" applyAlignment="1" applyProtection="1">
      <alignment horizontal="left" vertical="top" wrapText="1"/>
      <protection hidden="1"/>
    </xf>
    <xf numFmtId="0" fontId="14" fillId="2" borderId="1" xfId="0" applyFont="1" applyFill="1" applyBorder="1" applyAlignment="1" applyProtection="1">
      <alignment horizontal="left" vertical="top" wrapText="1"/>
      <protection hidden="1"/>
    </xf>
    <xf numFmtId="0" fontId="38" fillId="2" borderId="9" xfId="6" applyFont="1" applyFill="1" applyBorder="1" applyAlignment="1" applyProtection="1">
      <alignment horizontal="center" vertical="center" wrapText="1"/>
      <protection hidden="1"/>
    </xf>
    <xf numFmtId="0" fontId="38" fillId="2" borderId="0" xfId="6" applyFont="1" applyFill="1" applyBorder="1" applyAlignment="1" applyProtection="1">
      <alignment horizontal="center" vertical="center" wrapText="1"/>
      <protection hidden="1"/>
    </xf>
    <xf numFmtId="0" fontId="38" fillId="2" borderId="10" xfId="6" applyFont="1" applyFill="1" applyBorder="1" applyAlignment="1" applyProtection="1">
      <alignment horizontal="center" vertical="center" wrapText="1"/>
      <protection hidden="1"/>
    </xf>
    <xf numFmtId="0" fontId="38" fillId="2" borderId="53" xfId="6" applyFont="1" applyFill="1" applyBorder="1" applyAlignment="1" applyProtection="1">
      <alignment horizontal="center" vertical="center" wrapText="1"/>
      <protection hidden="1"/>
    </xf>
    <xf numFmtId="0" fontId="38" fillId="2" borderId="52" xfId="6" applyFont="1" applyFill="1" applyBorder="1" applyAlignment="1" applyProtection="1">
      <alignment horizontal="center" vertical="center" wrapText="1"/>
      <protection hidden="1"/>
    </xf>
    <xf numFmtId="0" fontId="38" fillId="2" borderId="51" xfId="6" applyFont="1" applyFill="1" applyBorder="1" applyAlignment="1" applyProtection="1">
      <alignment horizontal="center" vertical="center" wrapText="1"/>
      <protection hidden="1"/>
    </xf>
    <xf numFmtId="0" fontId="30" fillId="2" borderId="66" xfId="0" applyFont="1" applyFill="1" applyBorder="1" applyAlignment="1" applyProtection="1">
      <alignment horizontal="left"/>
      <protection hidden="1"/>
    </xf>
    <xf numFmtId="0" fontId="30" fillId="2" borderId="30" xfId="0" applyFont="1" applyFill="1" applyBorder="1" applyAlignment="1" applyProtection="1">
      <alignment horizontal="left"/>
      <protection hidden="1"/>
    </xf>
    <xf numFmtId="0" fontId="30" fillId="2" borderId="33" xfId="0" applyFont="1" applyFill="1" applyBorder="1" applyAlignment="1" applyProtection="1">
      <alignment horizontal="left"/>
      <protection hidden="1"/>
    </xf>
    <xf numFmtId="49" fontId="9" fillId="0" borderId="1" xfId="0" applyNumberFormat="1" applyFont="1" applyBorder="1" applyAlignment="1" applyProtection="1">
      <alignment horizontal="left" vertical="top"/>
      <protection locked="0"/>
    </xf>
    <xf numFmtId="49" fontId="9" fillId="0" borderId="14" xfId="0" applyNumberFormat="1" applyFont="1" applyBorder="1" applyAlignment="1" applyProtection="1">
      <alignment horizontal="left" vertical="top"/>
      <protection locked="0"/>
    </xf>
    <xf numFmtId="0" fontId="14" fillId="2" borderId="31" xfId="0" applyFont="1" applyFill="1" applyBorder="1" applyAlignment="1" applyProtection="1">
      <alignment horizontal="left" vertical="top" wrapText="1"/>
      <protection hidden="1"/>
    </xf>
    <xf numFmtId="0" fontId="14" fillId="2" borderId="35" xfId="0" applyFont="1" applyFill="1" applyBorder="1" applyAlignment="1" applyProtection="1">
      <alignment horizontal="left" vertical="top"/>
      <protection hidden="1"/>
    </xf>
    <xf numFmtId="0" fontId="14" fillId="2" borderId="27" xfId="0" applyFont="1" applyFill="1" applyBorder="1" applyAlignment="1" applyProtection="1">
      <alignment horizontal="left" vertical="top"/>
      <protection hidden="1"/>
    </xf>
    <xf numFmtId="0" fontId="14" fillId="2" borderId="53" xfId="0" applyFont="1" applyFill="1" applyBorder="1" applyAlignment="1" applyProtection="1">
      <alignment horizontal="left" vertical="top"/>
      <protection hidden="1"/>
    </xf>
    <xf numFmtId="0" fontId="14" fillId="2" borderId="52" xfId="0" applyFont="1" applyFill="1" applyBorder="1" applyAlignment="1" applyProtection="1">
      <alignment horizontal="left" vertical="top"/>
      <protection hidden="1"/>
    </xf>
    <xf numFmtId="0" fontId="14" fillId="2" borderId="51" xfId="0" applyFont="1" applyFill="1" applyBorder="1" applyAlignment="1" applyProtection="1">
      <alignment horizontal="left" vertical="top"/>
      <protection hidden="1"/>
    </xf>
    <xf numFmtId="0" fontId="14" fillId="2" borderId="26" xfId="0" applyFont="1" applyFill="1" applyBorder="1" applyAlignment="1" applyProtection="1">
      <alignment horizontal="left" vertical="top"/>
      <protection hidden="1"/>
    </xf>
    <xf numFmtId="0" fontId="14" fillId="2" borderId="1" xfId="0" applyFont="1" applyFill="1" applyBorder="1" applyAlignment="1" applyProtection="1">
      <alignment horizontal="left" vertical="top"/>
      <protection hidden="1"/>
    </xf>
    <xf numFmtId="1" fontId="9" fillId="0" borderId="55" xfId="0" applyNumberFormat="1" applyFont="1" applyBorder="1" applyAlignment="1" applyProtection="1">
      <alignment horizontal="left" vertical="top"/>
      <protection locked="0"/>
    </xf>
    <xf numFmtId="1" fontId="9" fillId="0" borderId="59" xfId="0" applyNumberFormat="1" applyFont="1" applyBorder="1" applyAlignment="1" applyProtection="1">
      <alignment horizontal="left" vertical="top"/>
      <protection locked="0"/>
    </xf>
    <xf numFmtId="1" fontId="9" fillId="0" borderId="57" xfId="0" applyNumberFormat="1" applyFont="1" applyBorder="1" applyAlignment="1" applyProtection="1">
      <alignment horizontal="left" vertical="top"/>
      <protection locked="0"/>
    </xf>
    <xf numFmtId="0" fontId="10" fillId="7" borderId="9" xfId="0" applyFont="1" applyFill="1" applyBorder="1" applyAlignment="1" applyProtection="1">
      <alignment horizontal="left" vertical="top"/>
      <protection hidden="1"/>
    </xf>
    <xf numFmtId="0" fontId="10" fillId="7" borderId="0" xfId="0" applyFont="1" applyFill="1" applyBorder="1" applyAlignment="1" applyProtection="1">
      <alignment horizontal="left" vertical="top"/>
      <protection hidden="1"/>
    </xf>
    <xf numFmtId="0" fontId="14" fillId="2" borderId="31" xfId="0" applyFont="1" applyFill="1" applyBorder="1" applyAlignment="1" applyProtection="1">
      <alignment horizontal="left" vertical="top"/>
      <protection hidden="1"/>
    </xf>
    <xf numFmtId="0" fontId="7" fillId="0" borderId="18" xfId="0" applyFont="1" applyFill="1" applyBorder="1" applyAlignment="1" applyProtection="1">
      <alignment horizontal="left" vertical="top" wrapText="1"/>
      <protection locked="0"/>
    </xf>
    <xf numFmtId="0" fontId="7" fillId="0" borderId="19" xfId="0" applyFont="1" applyFill="1" applyBorder="1" applyAlignment="1" applyProtection="1">
      <alignment horizontal="left" vertical="top" wrapText="1"/>
      <protection locked="0"/>
    </xf>
    <xf numFmtId="0" fontId="38" fillId="2" borderId="7" xfId="6" applyFont="1" applyFill="1" applyBorder="1" applyAlignment="1" applyProtection="1">
      <alignment horizontal="center" vertical="center" wrapText="1"/>
      <protection hidden="1"/>
    </xf>
    <xf numFmtId="0" fontId="38" fillId="2" borderId="8" xfId="6" applyFont="1" applyFill="1" applyBorder="1" applyAlignment="1" applyProtection="1">
      <alignment horizontal="center" vertical="center" wrapText="1"/>
      <protection hidden="1"/>
    </xf>
    <xf numFmtId="0" fontId="38" fillId="2" borderId="50" xfId="6" applyFont="1" applyFill="1" applyBorder="1" applyAlignment="1" applyProtection="1">
      <alignment horizontal="center" vertical="center" wrapText="1"/>
      <protection hidden="1"/>
    </xf>
    <xf numFmtId="0" fontId="5" fillId="21" borderId="23" xfId="0" applyFont="1" applyFill="1" applyBorder="1" applyAlignment="1" applyProtection="1">
      <alignment horizontal="center"/>
      <protection hidden="1"/>
    </xf>
    <xf numFmtId="0" fontId="5" fillId="21" borderId="24" xfId="0" applyFont="1" applyFill="1" applyBorder="1" applyAlignment="1" applyProtection="1">
      <alignment horizontal="center"/>
      <protection hidden="1"/>
    </xf>
    <xf numFmtId="0" fontId="5" fillId="21" borderId="25" xfId="0" applyFont="1" applyFill="1" applyBorder="1" applyAlignment="1" applyProtection="1">
      <alignment horizontal="center"/>
      <protection hidden="1"/>
    </xf>
    <xf numFmtId="49" fontId="9" fillId="0" borderId="26" xfId="0" applyNumberFormat="1" applyFont="1" applyBorder="1" applyAlignment="1" applyProtection="1">
      <alignment horizontal="left" vertical="top"/>
      <protection locked="0"/>
    </xf>
    <xf numFmtId="49" fontId="9" fillId="0" borderId="44" xfId="0" applyNumberFormat="1" applyFont="1" applyBorder="1" applyAlignment="1" applyProtection="1">
      <alignment horizontal="left" vertical="top"/>
      <protection locked="0"/>
    </xf>
    <xf numFmtId="49" fontId="9" fillId="0" borderId="31" xfId="0" applyNumberFormat="1" applyFont="1" applyBorder="1" applyAlignment="1" applyProtection="1">
      <alignment horizontal="left" vertical="top"/>
      <protection locked="0"/>
    </xf>
    <xf numFmtId="49" fontId="9" fillId="0" borderId="36" xfId="0" applyNumberFormat="1" applyFont="1" applyBorder="1" applyAlignment="1" applyProtection="1">
      <alignment horizontal="left" vertical="top"/>
      <protection locked="0"/>
    </xf>
    <xf numFmtId="0" fontId="5" fillId="19" borderId="23" xfId="0" applyFont="1" applyFill="1" applyBorder="1" applyAlignment="1" applyProtection="1">
      <alignment horizontal="center"/>
      <protection hidden="1"/>
    </xf>
    <xf numFmtId="0" fontId="5" fillId="19" borderId="24" xfId="0" applyFont="1" applyFill="1" applyBorder="1" applyAlignment="1" applyProtection="1">
      <alignment horizontal="center"/>
      <protection hidden="1"/>
    </xf>
    <xf numFmtId="0" fontId="5" fillId="19" borderId="25" xfId="0" applyFont="1" applyFill="1" applyBorder="1" applyAlignment="1" applyProtection="1">
      <alignment horizontal="center"/>
      <protection hidden="1"/>
    </xf>
    <xf numFmtId="0" fontId="5" fillId="20" borderId="23" xfId="0" applyFont="1" applyFill="1" applyBorder="1" applyAlignment="1" applyProtection="1">
      <alignment horizontal="center"/>
      <protection hidden="1"/>
    </xf>
    <xf numFmtId="0" fontId="5" fillId="20" borderId="24" xfId="0" applyFont="1" applyFill="1" applyBorder="1" applyAlignment="1" applyProtection="1">
      <alignment horizontal="center"/>
      <protection hidden="1"/>
    </xf>
    <xf numFmtId="0" fontId="5" fillId="20" borderId="25" xfId="0" applyFont="1" applyFill="1" applyBorder="1" applyAlignment="1" applyProtection="1">
      <alignment horizontal="center"/>
      <protection hidden="1"/>
    </xf>
    <xf numFmtId="0" fontId="5" fillId="18" borderId="23" xfId="0" applyFont="1" applyFill="1" applyBorder="1" applyAlignment="1" applyProtection="1">
      <alignment horizontal="center"/>
      <protection hidden="1"/>
    </xf>
    <xf numFmtId="0" fontId="5" fillId="18" borderId="24" xfId="0" applyFont="1" applyFill="1" applyBorder="1" applyAlignment="1" applyProtection="1">
      <alignment horizontal="center"/>
      <protection hidden="1"/>
    </xf>
    <xf numFmtId="0" fontId="5" fillId="18" borderId="25" xfId="0" applyFont="1" applyFill="1" applyBorder="1" applyAlignment="1" applyProtection="1">
      <alignment horizontal="center"/>
      <protection hidden="1"/>
    </xf>
    <xf numFmtId="0" fontId="5" fillId="16" borderId="56" xfId="0" applyFont="1" applyFill="1" applyBorder="1" applyAlignment="1" applyProtection="1">
      <alignment horizontal="center"/>
      <protection hidden="1"/>
    </xf>
    <xf numFmtId="0" fontId="5" fillId="16" borderId="59" xfId="0" applyFont="1" applyFill="1" applyBorder="1" applyAlignment="1" applyProtection="1">
      <alignment horizontal="center"/>
      <protection hidden="1"/>
    </xf>
    <xf numFmtId="0" fontId="5" fillId="16" borderId="57" xfId="0" applyFont="1" applyFill="1" applyBorder="1" applyAlignment="1" applyProtection="1">
      <alignment horizontal="center"/>
      <protection hidden="1"/>
    </xf>
    <xf numFmtId="0" fontId="5" fillId="21" borderId="43" xfId="0" applyFont="1" applyFill="1" applyBorder="1" applyAlignment="1" applyProtection="1">
      <alignment horizontal="center"/>
      <protection hidden="1"/>
    </xf>
    <xf numFmtId="0" fontId="5" fillId="21" borderId="42" xfId="0" applyFont="1" applyFill="1" applyBorder="1" applyAlignment="1" applyProtection="1">
      <alignment horizontal="center"/>
      <protection hidden="1"/>
    </xf>
    <xf numFmtId="0" fontId="5" fillId="21" borderId="63" xfId="0" applyFont="1" applyFill="1" applyBorder="1" applyAlignment="1" applyProtection="1">
      <alignment horizontal="center"/>
      <protection hidden="1"/>
    </xf>
    <xf numFmtId="1" fontId="34" fillId="0" borderId="3" xfId="0" applyNumberFormat="1" applyFont="1" applyFill="1" applyBorder="1" applyAlignment="1" applyProtection="1">
      <alignment horizontal="left"/>
      <protection locked="0"/>
    </xf>
    <xf numFmtId="1" fontId="34" fillId="0" borderId="4" xfId="0" applyNumberFormat="1" applyFont="1" applyFill="1" applyBorder="1" applyAlignment="1" applyProtection="1">
      <alignment horizontal="left"/>
      <protection locked="0"/>
    </xf>
    <xf numFmtId="1" fontId="34" fillId="0" borderId="12" xfId="0" applyNumberFormat="1" applyFont="1" applyFill="1" applyBorder="1" applyAlignment="1" applyProtection="1">
      <alignment horizontal="left"/>
      <protection locked="0"/>
    </xf>
    <xf numFmtId="0" fontId="7" fillId="0" borderId="49" xfId="0" applyFont="1" applyBorder="1" applyAlignment="1" applyProtection="1">
      <alignment horizontal="left"/>
      <protection locked="0"/>
    </xf>
    <xf numFmtId="0" fontId="7" fillId="0" borderId="20" xfId="0" applyFont="1" applyBorder="1" applyAlignment="1" applyProtection="1">
      <alignment horizontal="left"/>
      <protection locked="0"/>
    </xf>
    <xf numFmtId="0" fontId="7" fillId="0" borderId="12" xfId="0" applyFont="1" applyBorder="1" applyAlignment="1" applyProtection="1">
      <alignment horizontal="left"/>
      <protection locked="0"/>
    </xf>
    <xf numFmtId="0" fontId="10" fillId="7" borderId="56" xfId="0" applyFont="1" applyFill="1" applyBorder="1" applyAlignment="1" applyProtection="1">
      <alignment horizontal="left" vertical="top"/>
    </xf>
    <xf numFmtId="0" fontId="10" fillId="7" borderId="59" xfId="0" applyFont="1" applyFill="1" applyBorder="1" applyAlignment="1" applyProtection="1">
      <alignment horizontal="left" vertical="top"/>
    </xf>
    <xf numFmtId="0" fontId="10" fillId="7" borderId="62" xfId="0" applyFont="1" applyFill="1" applyBorder="1" applyAlignment="1" applyProtection="1">
      <alignment horizontal="left" vertical="top"/>
    </xf>
  </cellXfs>
  <cellStyles count="8">
    <cellStyle name="Codelistenwerte" xfId="7" xr:uid="{A5E09C00-BFC7-42D7-833A-86EDAD5CE360}"/>
    <cellStyle name="Euro" xfId="3" xr:uid="{00000000-0005-0000-0000-000000000000}"/>
    <cellStyle name="Link" xfId="6" builtinId="8"/>
    <cellStyle name="Standard" xfId="0" builtinId="0"/>
    <cellStyle name="Standard 2" xfId="1" xr:uid="{00000000-0005-0000-0000-000002000000}"/>
    <cellStyle name="Standard 2 2" xfId="2" xr:uid="{00000000-0005-0000-0000-000003000000}"/>
    <cellStyle name="Standard 3" xfId="4" xr:uid="{00000000-0005-0000-0000-000004000000}"/>
    <cellStyle name="Währung 2" xfId="5" xr:uid="{00000000-0005-0000-0000-000005000000}"/>
  </cellStyles>
  <dxfs count="357">
    <dxf>
      <fill>
        <patternFill patternType="darkDown"/>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ill>
        <patternFill patternType="darkDown">
          <bgColor theme="0"/>
        </patternFill>
      </fill>
    </dxf>
    <dxf>
      <fill>
        <patternFill>
          <bgColor theme="5" tint="0.39994506668294322"/>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color rgb="FF0070C0"/>
      </font>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9C0006"/>
      </font>
      <fill>
        <patternFill>
          <bgColor rgb="FFFFC7CE"/>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solid">
          <fgColor rgb="FFE68C8B"/>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solid">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solid">
          <fgColor rgb="FFE68C8B"/>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gColor theme="1"/>
          <bgColor theme="0"/>
        </patternFill>
      </fill>
    </dxf>
    <dxf>
      <fill>
        <patternFill patternType="darkDown">
          <bgColor theme="0"/>
        </patternFill>
      </fill>
    </dxf>
    <dxf>
      <fill>
        <patternFill patternType="darkDown">
          <fgColor theme="1"/>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fill>
    </dxf>
    <dxf>
      <fill>
        <patternFill patternType="darkDown">
          <bgColor theme="0"/>
        </patternFill>
      </fill>
    </dxf>
    <dxf>
      <fill>
        <patternFill>
          <bgColor theme="5" tint="0.39994506668294322"/>
        </patternFill>
      </fill>
    </dxf>
    <dxf>
      <fill>
        <patternFill patternType="darkDown"/>
      </fill>
    </dxf>
    <dxf>
      <fill>
        <patternFill>
          <bgColor theme="5" tint="0.39994506668294322"/>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patternType="darkDown">
          <fgColor theme="1"/>
          <bgColor theme="0"/>
        </patternFill>
      </fill>
    </dxf>
    <dxf>
      <fill>
        <patternFill patternType="darkDown">
          <fgColor theme="1"/>
          <bgColor theme="0"/>
        </patternFill>
      </fill>
    </dxf>
    <dxf>
      <fill>
        <patternFill patternType="darkDown">
          <fgColor auto="1"/>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fill>
    </dxf>
    <dxf>
      <fill>
        <patternFill>
          <bgColor theme="5" tint="0.39994506668294322"/>
        </patternFill>
      </fill>
    </dxf>
    <dxf>
      <fill>
        <patternFill patternType="darkDown">
          <fgColor auto="1"/>
        </patternFill>
      </fill>
    </dxf>
    <dxf>
      <fill>
        <patternFill patternType="darkDown">
          <fgColor theme="1"/>
        </patternFill>
      </fill>
    </dxf>
    <dxf>
      <fill>
        <patternFill>
          <bgColor theme="5" tint="0.39994506668294322"/>
        </patternFill>
      </fill>
    </dxf>
    <dxf>
      <fill>
        <patternFill>
          <bgColor theme="5" tint="0.39994506668294322"/>
        </patternFill>
      </fill>
    </dxf>
    <dxf>
      <fill>
        <patternFill patternType="darkDown">
          <fgColor theme="1"/>
          <bgColor theme="0"/>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patternType="solid">
          <bgColor theme="0" tint="-0.14996795556505021"/>
        </patternFill>
      </fill>
    </dxf>
    <dxf>
      <font>
        <b/>
        <i val="0"/>
        <color rgb="FF00B050"/>
      </font>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colors>
    <mruColors>
      <color rgb="FFCD1719"/>
      <color rgb="FFCCECF6"/>
      <color rgb="FFEAEAEA"/>
      <color rgb="FFE68C8B"/>
      <color rgb="FFE68B8C"/>
      <color rgb="FF7FCEE9"/>
      <color rgb="FFFFDDDD"/>
      <color rgb="FFB7B7B7"/>
      <color rgb="FF8C0E28"/>
      <color rgb="FFB76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361837</xdr:colOff>
      <xdr:row>58</xdr:row>
      <xdr:rowOff>0</xdr:rowOff>
    </xdr:from>
    <xdr:to>
      <xdr:col>3</xdr:col>
      <xdr:colOff>1943100</xdr:colOff>
      <xdr:row>59</xdr:row>
      <xdr:rowOff>1422094</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7496062" y="13601700"/>
          <a:ext cx="1581263" cy="1622119"/>
        </a:xfrm>
        <a:prstGeom prst="rect">
          <a:avLst/>
        </a:prstGeom>
        <a:noFill/>
      </xdr:spPr>
    </xdr:pic>
    <xdr:clientData fPrintsWithSheet="0"/>
  </xdr:twoCellAnchor>
  <xdr:twoCellAnchor>
    <xdr:from>
      <xdr:col>0</xdr:col>
      <xdr:colOff>38100</xdr:colOff>
      <xdr:row>0</xdr:row>
      <xdr:rowOff>345872</xdr:rowOff>
    </xdr:from>
    <xdr:to>
      <xdr:col>0</xdr:col>
      <xdr:colOff>2261904</xdr:colOff>
      <xdr:row>0</xdr:row>
      <xdr:rowOff>1143000</xdr:rowOff>
    </xdr:to>
    <xdr:pic>
      <xdr:nvPicPr>
        <xdr:cNvPr id="10" name="Grafi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cstate="print"/>
        <a:stretch>
          <a:fillRect/>
        </a:stretch>
      </xdr:blipFill>
      <xdr:spPr>
        <a:xfrm>
          <a:off x="38100" y="345872"/>
          <a:ext cx="2223804" cy="797128"/>
        </a:xfrm>
        <a:prstGeom prst="rect">
          <a:avLst/>
        </a:prstGeom>
      </xdr:spPr>
    </xdr:pic>
    <xdr:clientData/>
  </xdr:twoCellAnchor>
  <xdr:twoCellAnchor editAs="absolute">
    <xdr:from>
      <xdr:col>3</xdr:col>
      <xdr:colOff>610655</xdr:colOff>
      <xdr:row>60</xdr:row>
      <xdr:rowOff>123825</xdr:rowOff>
    </xdr:from>
    <xdr:to>
      <xdr:col>3</xdr:col>
      <xdr:colOff>2886072</xdr:colOff>
      <xdr:row>63</xdr:row>
      <xdr:rowOff>353541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7744880" y="15573375"/>
          <a:ext cx="2275417" cy="1753716"/>
        </a:xfrm>
        <a:prstGeom prst="rect">
          <a:avLst/>
        </a:prstGeom>
      </xdr:spPr>
    </xdr:pic>
    <xdr:clientData fPrintsWithSheet="0"/>
  </xdr:twoCellAnchor>
  <xdr:twoCellAnchor editAs="absolute">
    <xdr:from>
      <xdr:col>4</xdr:col>
      <xdr:colOff>143934</xdr:colOff>
      <xdr:row>60</xdr:row>
      <xdr:rowOff>114300</xdr:rowOff>
    </xdr:from>
    <xdr:to>
      <xdr:col>5</xdr:col>
      <xdr:colOff>547158</xdr:colOff>
      <xdr:row>63</xdr:row>
      <xdr:rowOff>417289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10602384" y="15563850"/>
          <a:ext cx="2641599" cy="1826989"/>
        </a:xfrm>
        <a:prstGeom prst="rect">
          <a:avLst/>
        </a:prstGeom>
      </xdr:spPr>
    </xdr:pic>
    <xdr:clientData fPrintsWithSheet="0"/>
  </xdr:twoCellAnchor>
  <xdr:twoCellAnchor editAs="absolute">
    <xdr:from>
      <xdr:col>3</xdr:col>
      <xdr:colOff>1991787</xdr:colOff>
      <xdr:row>57</xdr:row>
      <xdr:rowOff>85724</xdr:rowOff>
    </xdr:from>
    <xdr:to>
      <xdr:col>4</xdr:col>
      <xdr:colOff>933450</xdr:colOff>
      <xdr:row>59</xdr:row>
      <xdr:rowOff>1447315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9126012" y="13487399"/>
          <a:ext cx="2265888" cy="1761641"/>
        </a:xfrm>
        <a:prstGeom prst="rect">
          <a:avLst/>
        </a:prstGeom>
      </xdr:spPr>
    </xdr:pic>
    <xdr:clientData fPrintsWithSheet="0"/>
  </xdr:twoCellAnchor>
  <xdr:twoCellAnchor editAs="absolute">
    <xdr:from>
      <xdr:col>4</xdr:col>
      <xdr:colOff>928477</xdr:colOff>
      <xdr:row>57</xdr:row>
      <xdr:rowOff>95250</xdr:rowOff>
    </xdr:from>
    <xdr:to>
      <xdr:col>5</xdr:col>
      <xdr:colOff>1025526</xdr:colOff>
      <xdr:row>59</xdr:row>
      <xdr:rowOff>1323975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11386927" y="13496925"/>
          <a:ext cx="2335424" cy="1628775"/>
        </a:xfrm>
        <a:prstGeom prst="rect">
          <a:avLst/>
        </a:prstGeom>
      </xdr:spPr>
    </xdr:pic>
    <xdr:clientData fPrintsWithSheet="0"/>
  </xdr:twoCellAnchor>
  <xdr:twoCellAnchor editAs="oneCell">
    <xdr:from>
      <xdr:col>0</xdr:col>
      <xdr:colOff>9527</xdr:colOff>
      <xdr:row>95</xdr:row>
      <xdr:rowOff>11827</xdr:rowOff>
    </xdr:from>
    <xdr:to>
      <xdr:col>5</xdr:col>
      <xdr:colOff>1038226</xdr:colOff>
      <xdr:row>99</xdr:row>
      <xdr:rowOff>388</xdr:rowOff>
    </xdr:to>
    <xdr:pic>
      <xdr:nvPicPr>
        <xdr:cNvPr id="4" name="Picture 3">
          <a:extLst>
            <a:ext uri="{FF2B5EF4-FFF2-40B4-BE49-F238E27FC236}">
              <a16:creationId xmlns:a16="http://schemas.microsoft.com/office/drawing/2014/main" id="{1E9134A0-A791-4825-90AF-E0561BF90055}"/>
            </a:ext>
          </a:extLst>
        </xdr:cNvPr>
        <xdr:cNvPicPr>
          <a:picLocks noChangeAspect="1"/>
        </xdr:cNvPicPr>
      </xdr:nvPicPr>
      <xdr:blipFill>
        <a:blip xmlns:r="http://schemas.openxmlformats.org/officeDocument/2006/relationships" r:embed="rId7"/>
        <a:stretch>
          <a:fillRect/>
        </a:stretch>
      </xdr:blipFill>
      <xdr:spPr>
        <a:xfrm>
          <a:off x="9527" y="21066218"/>
          <a:ext cx="13725938" cy="2161826"/>
        </a:xfrm>
        <a:prstGeom prst="rect">
          <a:avLst/>
        </a:prstGeom>
        <a:ln w="12700">
          <a:solidFill>
            <a:schemeClr val="tx1">
              <a:lumMod val="75000"/>
              <a:lumOff val="25000"/>
            </a:schemeClr>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ZDW-KOE/ZDOS/Org,%20IT%20&amp;%20Support/Artikeldatenblatt/AP/V4_02.2020/Mockup_ADB_mit_Fraktionsdaten_BB_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ikeldatenblatt"/>
      <sheetName val="Zusatzinformationen Eigenmarken"/>
      <sheetName val="Historie"/>
      <sheetName val="Zusatzinformationen Lekkerland"/>
      <sheetName val="Suche externe Label und Siegel"/>
      <sheetName val="Kalkulation (optional)"/>
      <sheetName val="Dropdown Auswahl"/>
      <sheetName val="DD FD"/>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Bitte auswählen</v>
          </cell>
          <cell r="C3" t="str">
            <v>Bitte auswählen</v>
          </cell>
        </row>
        <row r="4">
          <cell r="A4" t="str">
            <v>Ja</v>
          </cell>
          <cell r="C4" t="str">
            <v>Hauptkörper</v>
          </cell>
        </row>
        <row r="5">
          <cell r="A5" t="str">
            <v>Nein</v>
          </cell>
          <cell r="C5" t="str">
            <v>Hauptkörper, Verschluss</v>
          </cell>
        </row>
        <row r="6">
          <cell r="A6" t="str">
            <v>Nur Etikett</v>
          </cell>
          <cell r="C6" t="str">
            <v>Hauptkörper, Eitkett</v>
          </cell>
        </row>
        <row r="7">
          <cell r="C7" t="str">
            <v>Hauptkörper, Verschluss, Etikett</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s1.org/docs/gdsn/3.1/GDSN_Package_Measurement_Rules.pdf" TargetMode="External"/><Relationship Id="rId1" Type="http://schemas.openxmlformats.org/officeDocument/2006/relationships/hyperlink" Target="https://www.bmel.de/kennzeichnung"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supplier.rewe-group.com/wps/portal/rsp/!ut/p/a1/rVLLbsIwEPwWDj1GfsSJzTGAGhJCK1pQSS7IxaYNeZlgobZfXyfqoaIiAal78q5mdmd3DBKwBknJT-kb12lV8rzJE3djY8LQkMGQMTyBwX2AyGiGEVtSA4gNAF4ID3by5_iHP_a9KaGRYax8A6CL0epxPrNh4F43v2NAF38Ie_jDM_3-dEzgYj56iPxwiqDjgheQgGRbaqXfQVwflSXkHbQ3eSp3suallqWqas3zpqjqai8z3QJ4rdNM5kfNi0JwA_tVbPPXnGvdNFfbVIDYJYQJxLDFd0JYZIvc5oUtSR26E5QJwdH5Mn_V9hyzXabHjhbQ5XffxWMjkl4UOcHg-catexo6NzcMr_h06f5wSDxjfWU8_tBg_f_eq2JlomD2p5U9MWg76vQVeYPBN-_jufQ!/dl5/d5/L2dBISEvZ0FBIS9nQSEh/?1dmy&amp;urile=wcm%3apath%3a%2FRSP-DE%2F3_Lieferantenportal%2F3_Projekte%2F3_Artikelstammdaten%2F3_Artikeldatenblatt%2F"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O237"/>
  <sheetViews>
    <sheetView showGridLines="0" tabSelected="1" topLeftCell="A64" zoomScaleNormal="100" workbookViewId="0">
      <selection activeCell="D74" sqref="D74"/>
    </sheetView>
  </sheetViews>
  <sheetFormatPr baseColWidth="10" defaultColWidth="11" defaultRowHeight="14.25" x14ac:dyDescent="0.2"/>
  <cols>
    <col min="1" max="1" width="41.25" customWidth="1"/>
    <col min="2" max="2" width="30.25" customWidth="1"/>
    <col min="3" max="3" width="22.125" customWidth="1"/>
    <col min="4" max="4" width="43.625" bestFit="1" customWidth="1"/>
    <col min="5" max="5" width="29.375" customWidth="1"/>
    <col min="6" max="6" width="15" customWidth="1"/>
    <col min="7" max="7" width="17.5" style="153" hidden="1" customWidth="1"/>
    <col min="8" max="8" width="16.75" style="153" hidden="1" customWidth="1"/>
    <col min="9" max="10" width="13.125" style="146" customWidth="1"/>
    <col min="11" max="14" width="13.125" style="45" customWidth="1"/>
    <col min="15" max="16384" width="11" style="45"/>
  </cols>
  <sheetData>
    <row r="1" spans="1:15" s="41" customFormat="1" ht="105.75" customHeight="1" thickBot="1" x14ac:dyDescent="0.3">
      <c r="A1" s="375" t="s">
        <v>2595</v>
      </c>
      <c r="B1" s="376"/>
      <c r="C1" s="376"/>
      <c r="D1" s="232"/>
      <c r="E1" s="689" t="s">
        <v>3901</v>
      </c>
      <c r="F1" s="689"/>
      <c r="G1" s="147"/>
      <c r="H1" s="147"/>
      <c r="I1" s="142"/>
      <c r="J1" s="143"/>
      <c r="K1" s="40"/>
      <c r="L1" s="40"/>
      <c r="M1" s="40"/>
      <c r="N1" s="40"/>
      <c r="O1" s="40"/>
    </row>
    <row r="2" spans="1:15" s="41" customFormat="1" ht="19.5" customHeight="1" x14ac:dyDescent="0.3">
      <c r="A2" s="377" t="s">
        <v>2596</v>
      </c>
      <c r="B2" s="533" t="s">
        <v>2597</v>
      </c>
      <c r="C2" s="533"/>
      <c r="D2" s="376"/>
      <c r="E2" s="520" t="s">
        <v>2602</v>
      </c>
      <c r="F2" s="521"/>
      <c r="G2" s="147"/>
      <c r="H2" s="147"/>
      <c r="I2" s="142"/>
      <c r="J2" s="143"/>
      <c r="K2" s="40"/>
      <c r="L2" s="40"/>
      <c r="M2" s="40"/>
      <c r="N2" s="40"/>
      <c r="O2" s="40"/>
    </row>
    <row r="3" spans="1:15" s="41" customFormat="1" ht="38.1" customHeight="1" x14ac:dyDescent="0.25">
      <c r="A3" s="378" t="s">
        <v>2598</v>
      </c>
      <c r="B3" s="526" t="s">
        <v>2601</v>
      </c>
      <c r="C3" s="527"/>
      <c r="D3" s="379"/>
      <c r="E3" s="522"/>
      <c r="F3" s="523"/>
      <c r="G3" s="147"/>
      <c r="H3" s="147"/>
      <c r="I3" s="142"/>
      <c r="J3" s="143"/>
      <c r="K3" s="40"/>
      <c r="L3" s="40"/>
      <c r="M3" s="40"/>
      <c r="N3" s="40"/>
      <c r="O3" s="40"/>
    </row>
    <row r="4" spans="1:15" s="41" customFormat="1" ht="38.1" customHeight="1" x14ac:dyDescent="0.25">
      <c r="A4" s="380" t="s">
        <v>2599</v>
      </c>
      <c r="B4" s="528"/>
      <c r="C4" s="529"/>
      <c r="D4" s="379"/>
      <c r="E4" s="522"/>
      <c r="F4" s="523"/>
      <c r="G4" s="147"/>
      <c r="H4" s="147"/>
      <c r="I4" s="142"/>
      <c r="J4" s="143"/>
      <c r="K4" s="40"/>
      <c r="L4" s="40"/>
      <c r="M4" s="40"/>
      <c r="N4" s="40"/>
      <c r="O4" s="40"/>
    </row>
    <row r="5" spans="1:15" s="41" customFormat="1" ht="38.1" customHeight="1" x14ac:dyDescent="0.25">
      <c r="A5" s="532" t="s">
        <v>2600</v>
      </c>
      <c r="B5" s="528"/>
      <c r="C5" s="529"/>
      <c r="D5" s="379"/>
      <c r="E5" s="522"/>
      <c r="F5" s="523"/>
      <c r="G5" s="147"/>
      <c r="H5" s="147"/>
      <c r="I5" s="142"/>
      <c r="J5" s="143"/>
      <c r="K5" s="40"/>
      <c r="L5" s="40"/>
      <c r="M5" s="40"/>
      <c r="N5" s="40"/>
      <c r="O5" s="40"/>
    </row>
    <row r="6" spans="1:15" s="41" customFormat="1" ht="31.5" customHeight="1" x14ac:dyDescent="0.25">
      <c r="A6" s="532"/>
      <c r="B6" s="530"/>
      <c r="C6" s="531"/>
      <c r="D6" s="379"/>
      <c r="E6" s="522"/>
      <c r="F6" s="523"/>
      <c r="G6" s="147"/>
      <c r="H6" s="147"/>
      <c r="I6" s="142"/>
      <c r="J6" s="143"/>
      <c r="K6" s="40"/>
      <c r="L6" s="40"/>
      <c r="M6" s="40"/>
      <c r="N6" s="40"/>
      <c r="O6" s="40"/>
    </row>
    <row r="7" spans="1:15" s="42" customFormat="1" ht="15.75" x14ac:dyDescent="0.25">
      <c r="A7" s="381"/>
      <c r="B7" s="382"/>
      <c r="C7" s="382"/>
      <c r="D7" s="381"/>
      <c r="E7" s="522"/>
      <c r="F7" s="523"/>
      <c r="G7" s="148"/>
      <c r="H7" s="148"/>
      <c r="I7" s="118"/>
      <c r="J7" s="117"/>
    </row>
    <row r="8" spans="1:15" s="42" customFormat="1" ht="15.75" customHeight="1" x14ac:dyDescent="0.25">
      <c r="A8" s="505" t="s">
        <v>2603</v>
      </c>
      <c r="B8" s="505"/>
      <c r="C8" s="506"/>
      <c r="D8" s="77"/>
      <c r="E8" s="522"/>
      <c r="F8" s="523"/>
      <c r="G8" s="148"/>
      <c r="H8" s="148"/>
      <c r="I8" s="118"/>
      <c r="J8" s="117"/>
    </row>
    <row r="9" spans="1:15" s="42" customFormat="1" ht="15.75" customHeight="1" x14ac:dyDescent="0.25">
      <c r="A9" s="505" t="s">
        <v>2604</v>
      </c>
      <c r="B9" s="505"/>
      <c r="C9" s="506"/>
      <c r="D9" s="78"/>
      <c r="E9" s="522"/>
      <c r="F9" s="523"/>
      <c r="G9" s="148"/>
      <c r="H9" s="148"/>
      <c r="I9" s="118"/>
      <c r="J9" s="117"/>
    </row>
    <row r="10" spans="1:15" s="42" customFormat="1" ht="15.75" customHeight="1" x14ac:dyDescent="0.25">
      <c r="A10" s="505" t="s">
        <v>2605</v>
      </c>
      <c r="B10" s="505"/>
      <c r="C10" s="506"/>
      <c r="D10" s="79"/>
      <c r="E10" s="522"/>
      <c r="F10" s="523"/>
      <c r="G10" s="148"/>
      <c r="H10" s="148"/>
      <c r="I10" s="118"/>
      <c r="J10" s="117"/>
    </row>
    <row r="11" spans="1:15" s="42" customFormat="1" ht="16.149999999999999" customHeight="1" x14ac:dyDescent="0.25">
      <c r="A11" s="518" t="s">
        <v>2606</v>
      </c>
      <c r="B11" s="518"/>
      <c r="C11" s="519"/>
      <c r="D11" s="77"/>
      <c r="E11" s="522"/>
      <c r="F11" s="523"/>
      <c r="G11" s="148"/>
      <c r="H11" s="148"/>
      <c r="I11" s="118"/>
      <c r="J11" s="117"/>
    </row>
    <row r="12" spans="1:15" s="42" customFormat="1" ht="17.25" customHeight="1" thickBot="1" x14ac:dyDescent="0.3">
      <c r="A12" s="720" t="s">
        <v>2607</v>
      </c>
      <c r="B12" s="720"/>
      <c r="C12" s="721"/>
      <c r="D12" s="80"/>
      <c r="E12" s="524"/>
      <c r="F12" s="525"/>
      <c r="G12" s="148"/>
      <c r="H12" s="148"/>
      <c r="I12" s="118"/>
      <c r="J12" s="117"/>
    </row>
    <row r="13" spans="1:15" s="42" customFormat="1" ht="16.5" thickBot="1" x14ac:dyDescent="0.3">
      <c r="A13" s="507" t="s">
        <v>2608</v>
      </c>
      <c r="B13" s="508"/>
      <c r="C13" s="508"/>
      <c r="D13" s="508"/>
      <c r="E13" s="508"/>
      <c r="F13" s="509"/>
      <c r="G13" s="148"/>
      <c r="H13" s="148"/>
      <c r="I13" s="118"/>
      <c r="J13" s="117"/>
    </row>
    <row r="14" spans="1:15" s="42" customFormat="1" ht="15.75" x14ac:dyDescent="0.25">
      <c r="A14" s="9" t="s">
        <v>11</v>
      </c>
      <c r="B14" s="510"/>
      <c r="C14" s="511"/>
      <c r="D14" s="12" t="s">
        <v>219</v>
      </c>
      <c r="E14" s="516"/>
      <c r="F14" s="517"/>
      <c r="G14" s="148"/>
      <c r="H14" s="148"/>
      <c r="I14" s="118"/>
      <c r="J14" s="117"/>
    </row>
    <row r="15" spans="1:15" s="42" customFormat="1" ht="15.75" x14ac:dyDescent="0.25">
      <c r="A15" s="10" t="s">
        <v>12</v>
      </c>
      <c r="B15" s="512"/>
      <c r="C15" s="513"/>
      <c r="D15" s="13" t="s">
        <v>10</v>
      </c>
      <c r="E15" s="514"/>
      <c r="F15" s="515"/>
      <c r="G15" s="148"/>
      <c r="H15" s="148"/>
      <c r="I15" s="118"/>
      <c r="J15" s="117"/>
    </row>
    <row r="16" spans="1:15" s="42" customFormat="1" ht="15.75" x14ac:dyDescent="0.25">
      <c r="A16" s="10" t="s">
        <v>12</v>
      </c>
      <c r="B16" s="514"/>
      <c r="C16" s="546"/>
      <c r="D16" s="14" t="s">
        <v>10</v>
      </c>
      <c r="E16" s="514"/>
      <c r="F16" s="515"/>
      <c r="G16" s="148"/>
      <c r="H16" s="148"/>
      <c r="I16" s="118"/>
      <c r="J16" s="117"/>
    </row>
    <row r="17" spans="1:11" s="42" customFormat="1" ht="15.75" x14ac:dyDescent="0.25">
      <c r="A17" s="10" t="s">
        <v>642</v>
      </c>
      <c r="B17" s="534"/>
      <c r="C17" s="535"/>
      <c r="D17" s="14" t="s">
        <v>52</v>
      </c>
      <c r="E17" s="534"/>
      <c r="F17" s="536"/>
      <c r="G17" s="148"/>
      <c r="H17" s="148"/>
      <c r="I17" s="118"/>
      <c r="J17" s="117"/>
    </row>
    <row r="18" spans="1:11" s="42" customFormat="1" ht="15.75" x14ac:dyDescent="0.25">
      <c r="A18" s="10" t="s">
        <v>34</v>
      </c>
      <c r="B18" s="534"/>
      <c r="C18" s="535"/>
      <c r="D18" s="14" t="s">
        <v>35</v>
      </c>
      <c r="E18" s="534"/>
      <c r="F18" s="536"/>
      <c r="G18" s="148"/>
      <c r="H18" s="148"/>
      <c r="I18" s="118"/>
      <c r="J18" s="117"/>
    </row>
    <row r="19" spans="1:11" s="42" customFormat="1" ht="15.75" x14ac:dyDescent="0.25">
      <c r="A19" s="10" t="s">
        <v>207</v>
      </c>
      <c r="B19" s="65"/>
      <c r="C19" s="91" t="str">
        <f>IFERROR(VLOOKUP(B19,'Dropdown Auswahl'!$F$2:$G$8,2,FALSE),"")</f>
        <v/>
      </c>
      <c r="D19" s="14" t="s">
        <v>208</v>
      </c>
      <c r="E19" s="514"/>
      <c r="F19" s="515"/>
      <c r="G19" s="148"/>
      <c r="H19" s="148"/>
      <c r="I19" s="118"/>
      <c r="J19" s="117"/>
    </row>
    <row r="20" spans="1:11" s="42" customFormat="1" ht="15.75" x14ac:dyDescent="0.25">
      <c r="A20" s="10" t="s">
        <v>1026</v>
      </c>
      <c r="B20" s="534"/>
      <c r="C20" s="535"/>
      <c r="D20" s="14" t="s">
        <v>36</v>
      </c>
      <c r="E20" s="540"/>
      <c r="F20" s="541"/>
      <c r="G20" s="148"/>
      <c r="H20" s="148"/>
      <c r="I20" s="118"/>
      <c r="J20" s="117"/>
    </row>
    <row r="21" spans="1:11" s="42" customFormat="1" ht="16.5" thickBot="1" x14ac:dyDescent="0.3">
      <c r="A21" s="11" t="s">
        <v>37</v>
      </c>
      <c r="B21" s="556"/>
      <c r="C21" s="556"/>
      <c r="D21" s="15" t="s">
        <v>677</v>
      </c>
      <c r="E21" s="477"/>
      <c r="F21" s="557"/>
      <c r="G21" s="148"/>
      <c r="H21" s="148"/>
      <c r="I21" s="118"/>
      <c r="J21" s="117"/>
    </row>
    <row r="22" spans="1:11" s="42" customFormat="1" ht="16.5" customHeight="1" thickBot="1" x14ac:dyDescent="0.3">
      <c r="A22" s="550" t="s">
        <v>2609</v>
      </c>
      <c r="B22" s="551"/>
      <c r="C22" s="551"/>
      <c r="D22" s="551"/>
      <c r="E22" s="508"/>
      <c r="F22" s="552"/>
      <c r="G22" s="148"/>
      <c r="H22" s="148"/>
      <c r="I22" s="118"/>
      <c r="J22" s="117"/>
    </row>
    <row r="23" spans="1:11" s="42" customFormat="1" ht="16.5" customHeight="1" x14ac:dyDescent="0.25">
      <c r="A23" s="9" t="s">
        <v>2611</v>
      </c>
      <c r="B23" s="102">
        <v>1</v>
      </c>
      <c r="C23" s="336" t="s">
        <v>2799</v>
      </c>
      <c r="D23" s="16" t="s">
        <v>2612</v>
      </c>
      <c r="E23" s="103">
        <v>2</v>
      </c>
      <c r="F23" s="49" t="s">
        <v>2799</v>
      </c>
      <c r="G23" s="148"/>
      <c r="H23" s="148"/>
      <c r="I23" s="118"/>
      <c r="J23" s="117"/>
    </row>
    <row r="24" spans="1:11" s="42" customFormat="1" ht="16.5" customHeight="1" x14ac:dyDescent="0.25">
      <c r="A24" s="10" t="s">
        <v>13</v>
      </c>
      <c r="B24" s="569"/>
      <c r="C24" s="570"/>
      <c r="D24" s="17" t="s">
        <v>678</v>
      </c>
      <c r="E24" s="48"/>
      <c r="F24" s="47"/>
      <c r="G24" s="148"/>
      <c r="H24" s="148"/>
      <c r="I24" s="118"/>
      <c r="J24" s="117"/>
    </row>
    <row r="25" spans="1:11" s="42" customFormat="1" ht="16.5" customHeight="1" thickBot="1" x14ac:dyDescent="0.3">
      <c r="A25" s="11" t="s">
        <v>0</v>
      </c>
      <c r="B25" s="547"/>
      <c r="C25" s="548"/>
      <c r="D25" s="15" t="s">
        <v>38</v>
      </c>
      <c r="E25" s="547"/>
      <c r="F25" s="549"/>
      <c r="G25" s="148"/>
      <c r="H25" s="148"/>
      <c r="I25" s="118"/>
      <c r="J25" s="117"/>
    </row>
    <row r="26" spans="1:11" s="42" customFormat="1" ht="16.5" thickBot="1" x14ac:dyDescent="0.3">
      <c r="A26" s="550" t="s">
        <v>2610</v>
      </c>
      <c r="B26" s="551"/>
      <c r="C26" s="551"/>
      <c r="D26" s="551"/>
      <c r="E26" s="551"/>
      <c r="F26" s="552"/>
      <c r="G26" s="149"/>
      <c r="H26" s="148"/>
      <c r="I26" s="118"/>
      <c r="J26" s="117"/>
    </row>
    <row r="27" spans="1:11" s="42" customFormat="1" ht="15.75" x14ac:dyDescent="0.25">
      <c r="A27" s="9" t="s">
        <v>2613</v>
      </c>
      <c r="B27" s="553" t="s">
        <v>3895</v>
      </c>
      <c r="C27" s="554"/>
      <c r="D27" s="554"/>
      <c r="E27" s="554"/>
      <c r="F27" s="555"/>
      <c r="G27" s="150"/>
      <c r="H27" s="151"/>
      <c r="I27" s="144"/>
      <c r="J27" s="145"/>
      <c r="K27" s="43"/>
    </row>
    <row r="28" spans="1:11" s="42" customFormat="1" ht="15.75" x14ac:dyDescent="0.25">
      <c r="A28" s="10" t="s">
        <v>641</v>
      </c>
      <c r="B28" s="563">
        <v>1234567890123</v>
      </c>
      <c r="C28" s="564"/>
      <c r="D28" s="564"/>
      <c r="E28" s="564"/>
      <c r="F28" s="565"/>
      <c r="G28" s="150"/>
      <c r="H28" s="151"/>
      <c r="I28" s="144"/>
      <c r="J28" s="145"/>
      <c r="K28" s="43"/>
    </row>
    <row r="29" spans="1:11" s="42" customFormat="1" ht="15.75" x14ac:dyDescent="0.25">
      <c r="A29" s="10" t="s">
        <v>2614</v>
      </c>
      <c r="B29" s="566" t="s">
        <v>3896</v>
      </c>
      <c r="C29" s="567"/>
      <c r="D29" s="567"/>
      <c r="E29" s="567"/>
      <c r="F29" s="568"/>
      <c r="G29" s="150"/>
      <c r="H29" s="151"/>
      <c r="I29" s="144"/>
      <c r="J29" s="145"/>
      <c r="K29" s="43"/>
    </row>
    <row r="30" spans="1:11" s="42" customFormat="1" ht="16.5" thickBot="1" x14ac:dyDescent="0.3">
      <c r="A30" s="10" t="s">
        <v>2615</v>
      </c>
      <c r="B30" s="534" t="s">
        <v>3897</v>
      </c>
      <c r="C30" s="542"/>
      <c r="D30" s="542"/>
      <c r="E30" s="542"/>
      <c r="F30" s="536"/>
      <c r="G30" s="150"/>
      <c r="H30" s="151"/>
      <c r="I30" s="144"/>
      <c r="J30" s="145"/>
      <c r="K30" s="43"/>
    </row>
    <row r="31" spans="1:11" s="42" customFormat="1" ht="16.5" thickBot="1" x14ac:dyDescent="0.3">
      <c r="A31" s="471" t="s">
        <v>2616</v>
      </c>
      <c r="B31" s="472"/>
      <c r="C31" s="472"/>
      <c r="D31" s="472"/>
      <c r="E31" s="472"/>
      <c r="F31" s="473"/>
      <c r="G31" s="150"/>
      <c r="H31" s="151"/>
      <c r="I31" s="144"/>
      <c r="J31" s="145"/>
      <c r="K31" s="43"/>
    </row>
    <row r="32" spans="1:11" s="44" customFormat="1" ht="15.75" x14ac:dyDescent="0.25">
      <c r="A32" s="10" t="s">
        <v>2620</v>
      </c>
      <c r="B32" s="119"/>
      <c r="C32" s="131" t="str">
        <f>IF(OR(
AND(LEFT(E32,2)="HE",LEN(B32)=13),
AND(LEFT(E32,2)="HK",LEN(B32)=8),
AND(LEFT(E32,2)="I6",LEN(B32)=16),
AND(LEFT(E32,2)="IC",LEN(B32)=14),
AND(LEFT(E32,2)="VC",LEN(B32)=7),
AND(LEFT(E32,2)="UC",OR(LEN(B32)=10,LEN(B32)=11,LEN(B32)=12)),
AND(LEFT(E32,2)="ZA",(LEN(B32)&gt;4),(LEN(B32)&lt;8)),
AND(LEFT(E32,2)="ZR",(LEN(B32)&gt;4),(LEN(B32)&lt;8)),
AND(LEFT(E32,2)="ZI",LEN(B32)=8),
AND(LEFT(E32,2)="ZC",(LEN(B32)&gt;1),(LEN(B32)&lt;20)),
AND(LEFT(E32,2)="Z1",LEN(B32)=13),
AND(LEFT(E32,2)="Z2",LEN(B32)=13),
AND(LEFT(E32,2)="Z3",LEN(B32)=13),
AND(LEFT(E32,2)="Z4",LEN(B32)=13),
AND(LEFT(E32,2)="Z5",LEN(B32)=13),
AND(LEFT(E32,2)="Z6",LEN(B32)=13),
AND(LEFT(E32,2)="Z7",LEN(B32)=13),
AND(LEFT(E32,2)="Z8",LEN(B32)=13),
AND(LEFT(E32,2)="Z9",LEN(B32)=13),
AND(LEFT(E32,2)="ZD",LEN(B32)=13),
AND(LEFT(E32,2)="ZM",LEN(B32)=13),
AND(LEFT(E32,2)="ZE",LEN(B32)=13),
),
"GTIN-length plausible",
IF(OR(B32="",E32=""),"",
"GTIN-length implausible"))</f>
        <v/>
      </c>
      <c r="D32" s="14" t="s">
        <v>2625</v>
      </c>
      <c r="E32" s="512"/>
      <c r="F32" s="543"/>
      <c r="G32" s="150"/>
      <c r="H32" s="149"/>
      <c r="I32" s="115"/>
      <c r="J32" s="116"/>
    </row>
    <row r="33" spans="1:10" s="44" customFormat="1" ht="15.75" x14ac:dyDescent="0.25">
      <c r="A33" s="18" t="s">
        <v>2621</v>
      </c>
      <c r="B33" s="129"/>
      <c r="C33" s="128"/>
      <c r="D33" s="140" t="s">
        <v>2626</v>
      </c>
      <c r="E33" s="558" t="s">
        <v>2796</v>
      </c>
      <c r="F33" s="581"/>
      <c r="G33" s="149"/>
      <c r="H33" s="149"/>
      <c r="I33" s="115"/>
      <c r="J33" s="116"/>
    </row>
    <row r="34" spans="1:10" s="44" customFormat="1" ht="15.75" x14ac:dyDescent="0.25">
      <c r="A34" s="10" t="s">
        <v>2622</v>
      </c>
      <c r="B34" s="566"/>
      <c r="C34" s="582"/>
      <c r="D34" s="13" t="s">
        <v>2627</v>
      </c>
      <c r="E34" s="335"/>
      <c r="F34" s="130" t="str">
        <f>IFERROR(VLOOKUP(E34,'Dropdown Auswahl'!J2:K12,2,FALSE),"")</f>
        <v/>
      </c>
      <c r="G34" s="149"/>
      <c r="H34" s="149"/>
      <c r="I34" s="115"/>
      <c r="J34" s="116"/>
    </row>
    <row r="35" spans="1:10" s="44" customFormat="1" ht="15.75" x14ac:dyDescent="0.25">
      <c r="A35" s="10" t="s">
        <v>2623</v>
      </c>
      <c r="B35" s="333"/>
      <c r="C35" s="97" t="str">
        <f>IFERROR(VLOOKUP(B35,'Dropdown Auswahl'!$L$2:$M$141,2,FALSE),"")</f>
        <v/>
      </c>
      <c r="D35" s="14" t="s">
        <v>2628</v>
      </c>
      <c r="E35" s="100"/>
      <c r="F35" s="334" t="s">
        <v>2478</v>
      </c>
      <c r="G35" s="149"/>
      <c r="H35" s="149"/>
      <c r="I35" s="115"/>
      <c r="J35" s="116"/>
    </row>
    <row r="36" spans="1:10" s="44" customFormat="1" ht="16.5" thickBot="1" x14ac:dyDescent="0.3">
      <c r="A36" s="67" t="s">
        <v>2624</v>
      </c>
      <c r="B36" s="558"/>
      <c r="C36" s="559"/>
      <c r="D36" s="560"/>
      <c r="E36" s="561"/>
      <c r="F36" s="562"/>
      <c r="G36" s="149"/>
      <c r="H36" s="149"/>
      <c r="I36" s="115"/>
      <c r="J36" s="116"/>
    </row>
    <row r="37" spans="1:10" s="44" customFormat="1" ht="16.5" thickBot="1" x14ac:dyDescent="0.3">
      <c r="A37" s="471" t="s">
        <v>2617</v>
      </c>
      <c r="B37" s="472"/>
      <c r="C37" s="472"/>
      <c r="D37" s="472"/>
      <c r="E37" s="472"/>
      <c r="F37" s="473"/>
      <c r="G37" s="149"/>
      <c r="H37" s="149"/>
      <c r="I37" s="115"/>
      <c r="J37" s="116"/>
    </row>
    <row r="38" spans="1:10" s="44" customFormat="1" ht="15.75" x14ac:dyDescent="0.25">
      <c r="A38" s="10" t="s">
        <v>2629</v>
      </c>
      <c r="B38" s="571" t="s">
        <v>2796</v>
      </c>
      <c r="C38" s="571"/>
      <c r="D38" s="576"/>
      <c r="E38" s="577"/>
      <c r="F38" s="578"/>
      <c r="G38" s="149"/>
      <c r="H38" s="149"/>
      <c r="I38" s="115"/>
      <c r="J38" s="116"/>
    </row>
    <row r="39" spans="1:10" s="44" customFormat="1" ht="15.75" x14ac:dyDescent="0.25">
      <c r="A39" s="10" t="s">
        <v>2630</v>
      </c>
      <c r="B39" s="124"/>
      <c r="C39" s="120" t="str">
        <f>IF(OR(
AND(LEFT(E39,2)="HE",LEN(B39)=13),
AND(LEFT(E39,2)="HK",LEN(B39)=8),
AND(LEFT(E39,2)="I6",LEN(B39)=16),
AND(LEFT(E39,2)="IC",LEN(B39)=14),
AND(LEFT(E39,2)="VC",LEN(B39)=7),
AND(LEFT(E39,2)="UC",OR(LEN(B39)=10,LEN(B39)=11,LEN(B39)=12)),
AND(LEFT(E39,2)="ZA",(LEN(B39)&gt;4),(LEN(B39)&lt;8)),
AND(LEFT(E39,2)="ZR",(LEN(B39)&gt;4),(LEN(B39)&lt;8)),
AND(LEFT(E39,2)="ZI",LEN(B39)=8),
AND(LEFT(E39,2)="ZC",(LEN(B39)&gt;1),(LEN(B39)&lt;20)),
AND(LEFT(E39,2)="Z1",LEN(B39)=13),
AND(LEFT(E39,2)="Z2",LEN(B39)=13),
AND(LEFT(E39,2)="Z3",LEN(B39)=13),
AND(LEFT(E39,2)="Z4",LEN(B39)=13),
AND(LEFT(E39,2)="Z5",LEN(B39)=13),
AND(LEFT(E39,2)="Z6",LEN(B39)=13),
AND(LEFT(E39,2)="Z7",LEN(B39)=13),
AND(LEFT(E39,2)="Z8",LEN(B39)=13),
AND(LEFT(E39,2)="Z9",LEN(B39)=13),
AND(LEFT(E39,2)="ZD",LEN(B39)=13),
AND(LEFT(E39,2)="ZM",LEN(B39)=13),
AND(LEFT(E39,2)="ZE",LEN(B39)=13),
),
"GTIN-length plausible",
IF(OR(B39="",E39=""),"",
"GTIN-length implausible"))</f>
        <v/>
      </c>
      <c r="D39" s="13" t="s">
        <v>2625</v>
      </c>
      <c r="E39" s="572"/>
      <c r="F39" s="573"/>
      <c r="G39" s="149"/>
      <c r="H39" s="149"/>
      <c r="I39" s="115"/>
      <c r="J39" s="116"/>
    </row>
    <row r="40" spans="1:10" s="44" customFormat="1" ht="15.75" x14ac:dyDescent="0.25">
      <c r="A40" s="18" t="s">
        <v>2631</v>
      </c>
      <c r="B40" s="119"/>
      <c r="C40" s="123"/>
      <c r="D40" s="14" t="s">
        <v>2633</v>
      </c>
      <c r="E40" s="574"/>
      <c r="F40" s="575"/>
      <c r="G40" s="149"/>
      <c r="H40" s="149"/>
      <c r="I40" s="115"/>
      <c r="J40" s="116"/>
    </row>
    <row r="41" spans="1:10" s="44" customFormat="1" ht="16.5" thickBot="1" x14ac:dyDescent="0.3">
      <c r="A41" s="10" t="s">
        <v>2632</v>
      </c>
      <c r="B41" s="585"/>
      <c r="C41" s="585"/>
      <c r="D41" s="24" t="s">
        <v>2623</v>
      </c>
      <c r="E41" s="122" t="s">
        <v>2891</v>
      </c>
      <c r="F41" s="127" t="str">
        <f>IFERROR(VLOOKUP(E41,'Dropdown Auswahl'!$L$2:$M$141,2,FALSE),"")</f>
        <v>SX</v>
      </c>
      <c r="G41" s="149"/>
      <c r="H41" s="149"/>
      <c r="I41" s="115"/>
      <c r="J41" s="116"/>
    </row>
    <row r="42" spans="1:10" s="44" customFormat="1" ht="16.5" hidden="1" thickBot="1" x14ac:dyDescent="0.3">
      <c r="A42" s="10" t="s">
        <v>14</v>
      </c>
      <c r="B42" s="579"/>
      <c r="C42" s="580"/>
      <c r="D42" s="560"/>
      <c r="E42" s="561"/>
      <c r="F42" s="562"/>
      <c r="G42" s="149"/>
      <c r="H42" s="149"/>
      <c r="I42" s="115"/>
      <c r="J42" s="116"/>
    </row>
    <row r="43" spans="1:10" s="44" customFormat="1" ht="16.5" thickBot="1" x14ac:dyDescent="0.3">
      <c r="A43" s="471" t="s">
        <v>2618</v>
      </c>
      <c r="B43" s="472"/>
      <c r="C43" s="472"/>
      <c r="D43" s="472"/>
      <c r="E43" s="472"/>
      <c r="F43" s="473"/>
      <c r="G43" s="149"/>
      <c r="H43" s="149"/>
      <c r="I43" s="115"/>
      <c r="J43" s="116"/>
    </row>
    <row r="44" spans="1:10" s="44" customFormat="1" ht="15.75" x14ac:dyDescent="0.25">
      <c r="A44" s="10" t="s">
        <v>2634</v>
      </c>
      <c r="B44" s="571" t="s">
        <v>2796</v>
      </c>
      <c r="C44" s="571"/>
      <c r="D44" s="46" t="s">
        <v>2638</v>
      </c>
      <c r="E44" s="106" t="s">
        <v>3163</v>
      </c>
      <c r="F44" s="125" t="str">
        <f>IFERROR(VLOOKUP(E44,'Dropdown Auswahl'!$AQ$2:$AR$4,2,FALSE),"")</f>
        <v>K01</v>
      </c>
      <c r="G44" s="149"/>
      <c r="H44" s="149"/>
      <c r="I44" s="115"/>
      <c r="J44" s="116"/>
    </row>
    <row r="45" spans="1:10" s="44" customFormat="1" ht="15.75" x14ac:dyDescent="0.25">
      <c r="A45" s="10" t="s">
        <v>2635</v>
      </c>
      <c r="B45" s="123"/>
      <c r="C45" s="120" t="str">
        <f>IF(OR(
AND(LEFT(E45,2)="HE",LEN(B45)=13),
AND(LEFT(E45,2)="HK",LEN(B45)=8),
AND(LEFT(E45,2)="I6",LEN(B45)=16),
AND(LEFT(E45,2)="IC",LEN(B45)=14),
AND(LEFT(E45,2)="VC",LEN(B45)=7),
AND(LEFT(E45,2)="UC",OR(LEN(B45)=10,LEN(B45)=11,LEN(B45)=12)),
AND(LEFT(E45,2)="ZA",(LEN(B45)&gt;4),(LEN(B45)&lt;8)),
AND(LEFT(E45,2)="ZR",(LEN(B45)&gt;4),(LEN(B45)&lt;8)),
AND(LEFT(E45,2)="ZI",LEN(B45)=8),
AND(LEFT(E45,2)="ZC",(LEN(B45)&gt;1),(LEN(B45)&lt;20)),
AND(LEFT(E45,2)="Z1",LEN(B45)=13),
AND(LEFT(E45,2)="Z2",LEN(B45)=13),
AND(LEFT(E45,2)="Z3",LEN(B45)=13),
AND(LEFT(E45,2)="Z4",LEN(B45)=13),
AND(LEFT(E45,2)="Z5",LEN(B45)=13),
AND(LEFT(E45,2)="Z6",LEN(B45)=13),
AND(LEFT(E45,2)="Z7",LEN(B45)=13),
AND(LEFT(E45,2)="Z8",LEN(B45)=13),
AND(LEFT(E45,2)="Z9",LEN(B45)=13),
AND(LEFT(E45,2)="ZD",LEN(B45)=13),
AND(LEFT(E45,2)="ZM",LEN(B45)=13),
AND(LEFT(E45,2)="ZE",LEN(B45)=13),
),
"GTIN-length plausible",
IF(OR(B45="",E45=""),"",
"GTIN-length implausible"))</f>
        <v/>
      </c>
      <c r="D45" s="14" t="s">
        <v>2625</v>
      </c>
      <c r="E45" s="583"/>
      <c r="F45" s="584"/>
      <c r="G45" s="149"/>
      <c r="H45" s="149"/>
      <c r="I45" s="115"/>
      <c r="J45" s="116"/>
    </row>
    <row r="46" spans="1:10" s="44" customFormat="1" ht="15.75" x14ac:dyDescent="0.25">
      <c r="A46" s="18" t="s">
        <v>2636</v>
      </c>
      <c r="B46" s="119"/>
      <c r="C46" s="123"/>
      <c r="D46" s="14" t="s">
        <v>2639</v>
      </c>
      <c r="E46" s="574"/>
      <c r="F46" s="575"/>
      <c r="G46" s="149"/>
      <c r="H46" s="149"/>
      <c r="I46" s="115"/>
      <c r="J46" s="116"/>
    </row>
    <row r="47" spans="1:10" s="44" customFormat="1" ht="16.5" thickBot="1" x14ac:dyDescent="0.3">
      <c r="A47" s="10" t="s">
        <v>2637</v>
      </c>
      <c r="B47" s="585"/>
      <c r="C47" s="585"/>
      <c r="D47" s="14" t="s">
        <v>2623</v>
      </c>
      <c r="E47" s="92"/>
      <c r="F47" s="82" t="str">
        <f>IFERROR(VLOOKUP(E47,'Dropdown Auswahl'!$L$2:$M$141,2,FALSE),"")</f>
        <v/>
      </c>
      <c r="G47" s="149"/>
      <c r="H47" s="149"/>
      <c r="I47" s="115"/>
      <c r="J47" s="116"/>
    </row>
    <row r="48" spans="1:10" s="44" customFormat="1" ht="16.5" hidden="1" thickBot="1" x14ac:dyDescent="0.3">
      <c r="A48" s="10" t="s">
        <v>14</v>
      </c>
      <c r="B48" s="92"/>
      <c r="C48" s="474"/>
      <c r="D48" s="474"/>
      <c r="E48" s="474"/>
      <c r="F48" s="492"/>
      <c r="G48" s="149"/>
      <c r="H48" s="149"/>
      <c r="I48" s="115"/>
      <c r="J48" s="116"/>
    </row>
    <row r="49" spans="1:14" s="44" customFormat="1" ht="16.5" thickBot="1" x14ac:dyDescent="0.3">
      <c r="A49" s="471" t="s">
        <v>2619</v>
      </c>
      <c r="B49" s="472"/>
      <c r="C49" s="472"/>
      <c r="D49" s="472"/>
      <c r="E49" s="472"/>
      <c r="F49" s="473"/>
      <c r="G49" s="398"/>
      <c r="H49" s="398"/>
      <c r="I49" s="398"/>
      <c r="J49" s="399"/>
    </row>
    <row r="50" spans="1:14" s="44" customFormat="1" ht="15.75" x14ac:dyDescent="0.25">
      <c r="A50" s="10" t="s">
        <v>2640</v>
      </c>
      <c r="B50" s="474"/>
      <c r="C50" s="474"/>
      <c r="D50" s="14" t="s">
        <v>2644</v>
      </c>
      <c r="E50" s="75" t="s">
        <v>2950</v>
      </c>
      <c r="F50" s="82" t="str">
        <f>IFERROR(VLOOKUP(E50,'Dropdown Auswahl'!T2:U4,2,FALSE),"")</f>
        <v>1</v>
      </c>
      <c r="G50" s="398"/>
      <c r="H50" s="398"/>
      <c r="I50" s="398"/>
      <c r="J50" s="399"/>
    </row>
    <row r="51" spans="1:14" s="44" customFormat="1" ht="16.5" thickBot="1" x14ac:dyDescent="0.3">
      <c r="A51" s="26" t="s">
        <v>2641</v>
      </c>
      <c r="B51" s="290"/>
      <c r="C51" s="291"/>
      <c r="D51" s="292" t="s">
        <v>2645</v>
      </c>
      <c r="E51" s="293"/>
      <c r="F51" s="127" t="str">
        <f>IFERROR(VLOOKUP(E51,'Dropdown Auswahl'!V2:W255,2,FALSE),"")</f>
        <v/>
      </c>
      <c r="G51" s="398"/>
      <c r="H51" s="398"/>
      <c r="I51" s="398"/>
      <c r="J51" s="399"/>
    </row>
    <row r="52" spans="1:14" s="44" customFormat="1" ht="15.75" x14ac:dyDescent="0.25">
      <c r="A52" s="294" t="s">
        <v>2642</v>
      </c>
      <c r="B52" s="267"/>
      <c r="C52" s="295" t="str">
        <f>IFERROR(VLOOKUP(B52,'Dropdown Auswahl'!$Z$2:$AA$13,2,FALSE),"")</f>
        <v/>
      </c>
      <c r="D52" s="16" t="s">
        <v>2642</v>
      </c>
      <c r="E52" s="267"/>
      <c r="F52" s="88" t="str">
        <f>IFERROR(VLOOKUP(E52,'Dropdown Auswahl'!$Z$2:$AA$8,2,FALSE),"")</f>
        <v/>
      </c>
      <c r="G52" s="398"/>
      <c r="H52" s="398"/>
      <c r="I52" s="398"/>
      <c r="J52" s="399"/>
    </row>
    <row r="53" spans="1:14" s="44" customFormat="1" ht="16.5" thickBot="1" x14ac:dyDescent="0.3">
      <c r="A53" s="20" t="s">
        <v>2642</v>
      </c>
      <c r="B53" s="268"/>
      <c r="C53" s="87" t="str">
        <f>IFERROR(VLOOKUP(B53,'Dropdown Auswahl'!$Z$2:$AA$13,2,FALSE),"")</f>
        <v/>
      </c>
      <c r="D53" s="22" t="s">
        <v>2642</v>
      </c>
      <c r="E53" s="268"/>
      <c r="F53" s="90" t="str">
        <f>IFERROR(VLOOKUP(E53,'Dropdown Auswahl'!$Z$2:$AA$8,2,FALSE),"")</f>
        <v/>
      </c>
      <c r="G53" s="398"/>
      <c r="H53" s="398"/>
      <c r="I53" s="398"/>
      <c r="J53" s="399"/>
    </row>
    <row r="54" spans="1:14" s="44" customFormat="1" ht="15.75" x14ac:dyDescent="0.25">
      <c r="A54" s="61" t="s">
        <v>2643</v>
      </c>
      <c r="B54" s="62"/>
      <c r="C54" s="86" t="str">
        <f>IFERROR(VLOOKUP(B54,'Dropdown Auswahl'!$X$2:$Y$737,2,FALSE),"")</f>
        <v/>
      </c>
      <c r="D54" s="63" t="s">
        <v>2643</v>
      </c>
      <c r="E54" s="94"/>
      <c r="F54" s="89" t="str">
        <f>IFERROR(VLOOKUP(E54,'Dropdown Auswahl'!$X$2:$Y$737,2,FALSE),"")</f>
        <v/>
      </c>
      <c r="G54" s="398"/>
      <c r="H54" s="398"/>
      <c r="I54" s="398"/>
      <c r="J54" s="399"/>
    </row>
    <row r="55" spans="1:14" s="44" customFormat="1" ht="15.75" x14ac:dyDescent="0.25">
      <c r="A55" s="61" t="s">
        <v>2643</v>
      </c>
      <c r="B55" s="62"/>
      <c r="C55" s="86" t="str">
        <f>IFERROR(VLOOKUP(B55,'Dropdown Auswahl'!$X$2:$Y$737,2,FALSE),"")</f>
        <v/>
      </c>
      <c r="D55" s="63" t="s">
        <v>2643</v>
      </c>
      <c r="E55" s="269"/>
      <c r="F55" s="89" t="str">
        <f>IFERROR(VLOOKUP(E55,'Dropdown Auswahl'!$X$2:$Y$737,2,FALSE),"")</f>
        <v/>
      </c>
      <c r="G55" s="398"/>
      <c r="H55" s="398"/>
      <c r="I55" s="398"/>
      <c r="J55" s="399"/>
    </row>
    <row r="56" spans="1:14" s="44" customFormat="1" ht="15.75" customHeight="1" x14ac:dyDescent="0.25">
      <c r="A56" s="19" t="s">
        <v>2643</v>
      </c>
      <c r="B56" s="8"/>
      <c r="C56" s="86" t="str">
        <f>IFERROR(VLOOKUP(B56,'Dropdown Auswahl'!$X$2:$Y$737,2,FALSE),"")</f>
        <v/>
      </c>
      <c r="D56" s="17" t="s">
        <v>2643</v>
      </c>
      <c r="E56" s="92"/>
      <c r="F56" s="89" t="str">
        <f>IFERROR(VLOOKUP(E56,'Dropdown Auswahl'!$X$2:$Y$737,2,FALSE),"")</f>
        <v/>
      </c>
      <c r="G56" s="398"/>
      <c r="H56" s="398"/>
      <c r="I56" s="398"/>
      <c r="J56" s="399"/>
    </row>
    <row r="57" spans="1:14" s="44" customFormat="1" ht="15.75" customHeight="1" thickBot="1" x14ac:dyDescent="0.3">
      <c r="A57" s="20" t="s">
        <v>2643</v>
      </c>
      <c r="B57" s="64"/>
      <c r="C57" s="87" t="str">
        <f>IFERROR(VLOOKUP(B57,'Dropdown Auswahl'!$X$2:$Y$737,2,FALSE),"")</f>
        <v/>
      </c>
      <c r="D57" s="22" t="s">
        <v>2643</v>
      </c>
      <c r="E57" s="93"/>
      <c r="F57" s="90" t="str">
        <f>IFERROR(VLOOKUP(E57,'Dropdown Auswahl'!$X$2:$Y$737,2,FALSE),"")</f>
        <v/>
      </c>
      <c r="G57" s="402"/>
      <c r="H57" s="398"/>
      <c r="I57" s="398"/>
      <c r="J57" s="399"/>
    </row>
    <row r="58" spans="1:14" s="42" customFormat="1" ht="15.75" x14ac:dyDescent="0.25">
      <c r="A58" s="586" t="s">
        <v>2646</v>
      </c>
      <c r="B58" s="587"/>
      <c r="C58" s="587"/>
      <c r="D58" s="587"/>
      <c r="E58" s="587"/>
      <c r="F58" s="588"/>
      <c r="G58" s="391"/>
      <c r="H58" s="391"/>
      <c r="I58" s="391"/>
      <c r="J58" s="391"/>
      <c r="K58" s="391"/>
      <c r="L58" s="108"/>
      <c r="M58" s="108"/>
      <c r="N58" s="111"/>
    </row>
    <row r="59" spans="1:14" s="42" customFormat="1" ht="15.75" customHeight="1" x14ac:dyDescent="0.25">
      <c r="A59" s="132"/>
      <c r="B59" s="133"/>
      <c r="C59" s="133"/>
      <c r="D59" s="498" t="s">
        <v>2560</v>
      </c>
      <c r="E59" s="498"/>
      <c r="F59" s="499"/>
      <c r="G59" s="391"/>
      <c r="H59" s="391"/>
      <c r="I59" s="391"/>
      <c r="J59" s="391"/>
      <c r="K59" s="391"/>
      <c r="L59" s="108"/>
      <c r="M59" s="108"/>
      <c r="N59" s="111"/>
    </row>
    <row r="60" spans="1:14" s="42" customFormat="1" ht="129.94999999999999" customHeight="1" x14ac:dyDescent="0.25">
      <c r="A60" s="603" t="s">
        <v>2647</v>
      </c>
      <c r="B60" s="604"/>
      <c r="C60" s="604"/>
      <c r="D60" s="500"/>
      <c r="E60" s="500"/>
      <c r="F60" s="501"/>
      <c r="G60" s="396"/>
      <c r="H60" s="396"/>
      <c r="I60" s="401"/>
      <c r="J60" s="401"/>
      <c r="K60" s="401"/>
      <c r="L60" s="117"/>
      <c r="M60" s="117"/>
    </row>
    <row r="61" spans="1:14" s="42" customFormat="1" ht="15.75" customHeight="1" x14ac:dyDescent="0.25">
      <c r="A61" s="134"/>
      <c r="B61" s="135"/>
      <c r="C61" s="135"/>
      <c r="D61" s="135"/>
      <c r="E61" s="135"/>
      <c r="F61" s="136"/>
      <c r="G61" s="396"/>
      <c r="H61" s="396"/>
      <c r="I61" s="401"/>
      <c r="J61" s="401"/>
      <c r="K61" s="401"/>
      <c r="L61" s="117"/>
      <c r="M61" s="117"/>
    </row>
    <row r="62" spans="1:14" s="42" customFormat="1" ht="88.5" customHeight="1" x14ac:dyDescent="0.25">
      <c r="A62" s="589" t="s">
        <v>2648</v>
      </c>
      <c r="B62" s="590"/>
      <c r="C62" s="590"/>
      <c r="D62" s="590"/>
      <c r="E62" s="590"/>
      <c r="F62" s="591"/>
      <c r="G62" s="396"/>
      <c r="H62" s="396"/>
      <c r="I62" s="396"/>
      <c r="J62" s="397"/>
      <c r="K62" s="397"/>
    </row>
    <row r="63" spans="1:14" s="42" customFormat="1" ht="15.75" customHeight="1" x14ac:dyDescent="0.25">
      <c r="A63" s="137"/>
      <c r="B63" s="138"/>
      <c r="C63" s="138"/>
      <c r="D63" s="138"/>
      <c r="E63" s="138"/>
      <c r="F63" s="139"/>
      <c r="G63" s="396"/>
      <c r="H63" s="396"/>
      <c r="I63" s="396"/>
      <c r="J63" s="397"/>
      <c r="K63" s="397"/>
    </row>
    <row r="64" spans="1:14" s="42" customFormat="1" ht="38.25" customHeight="1" thickBot="1" x14ac:dyDescent="0.3">
      <c r="A64" s="722" t="s">
        <v>2649</v>
      </c>
      <c r="B64" s="723"/>
      <c r="C64" s="723"/>
      <c r="D64" s="414"/>
      <c r="E64" s="414"/>
      <c r="F64" s="415"/>
      <c r="G64" s="396"/>
      <c r="H64" s="396"/>
      <c r="I64" s="396"/>
      <c r="J64" s="397"/>
      <c r="K64" s="397"/>
    </row>
    <row r="65" spans="1:14" s="42" customFormat="1" ht="16.5" thickBot="1" x14ac:dyDescent="0.3">
      <c r="A65" s="550" t="s">
        <v>2650</v>
      </c>
      <c r="B65" s="593"/>
      <c r="C65" s="593"/>
      <c r="D65" s="593"/>
      <c r="E65" s="593"/>
      <c r="F65" s="594"/>
      <c r="G65" s="389" t="s">
        <v>1464</v>
      </c>
      <c r="H65" s="389" t="s">
        <v>1465</v>
      </c>
      <c r="I65" s="389"/>
      <c r="J65" s="391"/>
      <c r="K65" s="397"/>
      <c r="L65" s="117"/>
      <c r="M65" s="117"/>
      <c r="N65" s="117"/>
    </row>
    <row r="66" spans="1:14" s="44" customFormat="1" ht="16.5" thickBot="1" x14ac:dyDescent="0.3">
      <c r="A66" s="471" t="s">
        <v>2616</v>
      </c>
      <c r="B66" s="472"/>
      <c r="C66" s="472"/>
      <c r="D66" s="472"/>
      <c r="E66" s="472"/>
      <c r="F66" s="473"/>
      <c r="G66" s="385">
        <f xml:space="preserve">
IF(F35='Dropdown Auswahl'!N2,E35,
IF(F35='Dropdown Auswahl'!N3,E35*1000))</f>
        <v>0</v>
      </c>
      <c r="H66" s="386">
        <f>G66/1000</f>
        <v>0</v>
      </c>
      <c r="I66" s="389"/>
      <c r="J66" s="387"/>
      <c r="K66" s="387"/>
      <c r="L66" s="107"/>
      <c r="M66" s="107"/>
      <c r="N66" s="110"/>
    </row>
    <row r="67" spans="1:14" s="44" customFormat="1" ht="15.75" x14ac:dyDescent="0.25">
      <c r="A67" s="10" t="s">
        <v>2652</v>
      </c>
      <c r="B67" s="141"/>
      <c r="C67" s="105" t="s">
        <v>2478</v>
      </c>
      <c r="D67" s="14" t="s">
        <v>2654</v>
      </c>
      <c r="E67" s="141"/>
      <c r="F67" s="83" t="str">
        <f>C68</f>
        <v>mm</v>
      </c>
      <c r="G67" s="388"/>
      <c r="H67" s="389"/>
      <c r="I67" s="386"/>
      <c r="J67" s="387"/>
      <c r="K67" s="387"/>
      <c r="L67" s="107"/>
      <c r="M67" s="107"/>
      <c r="N67" s="110"/>
    </row>
    <row r="68" spans="1:14" s="44" customFormat="1" ht="16.5" thickBot="1" x14ac:dyDescent="0.3">
      <c r="A68" s="10" t="s">
        <v>2653</v>
      </c>
      <c r="B68" s="141"/>
      <c r="C68" s="92" t="s">
        <v>2482</v>
      </c>
      <c r="D68" s="14" t="s">
        <v>2655</v>
      </c>
      <c r="E68" s="141"/>
      <c r="F68" s="83" t="str">
        <f>C68</f>
        <v>mm</v>
      </c>
      <c r="G68" s="389" t="s">
        <v>1458</v>
      </c>
      <c r="H68" s="389" t="s">
        <v>1459</v>
      </c>
      <c r="I68" s="389"/>
      <c r="J68" s="387"/>
      <c r="K68" s="387"/>
      <c r="L68" s="107"/>
      <c r="M68" s="107"/>
      <c r="N68" s="110"/>
    </row>
    <row r="69" spans="1:14" s="44" customFormat="1" ht="16.5" thickBot="1" x14ac:dyDescent="0.3">
      <c r="A69" s="471" t="s">
        <v>2617</v>
      </c>
      <c r="B69" s="472"/>
      <c r="C69" s="472"/>
      <c r="D69" s="472"/>
      <c r="E69" s="472"/>
      <c r="F69" s="473"/>
      <c r="G69" s="385">
        <f xml:space="preserve">
IF(C67='Dropdown Auswahl'!N2,B67*B41,
IF(C67='Dropdown Auswahl'!N3,B67*B41*1000))</f>
        <v>0</v>
      </c>
      <c r="H69" s="386">
        <f>G69/1000</f>
        <v>0</v>
      </c>
      <c r="I69" s="389"/>
      <c r="J69" s="389"/>
      <c r="K69" s="387"/>
      <c r="L69" s="107"/>
      <c r="M69" s="107"/>
      <c r="N69" s="110"/>
    </row>
    <row r="70" spans="1:14" s="42" customFormat="1" ht="15.75" x14ac:dyDescent="0.25">
      <c r="A70" s="10" t="s">
        <v>2652</v>
      </c>
      <c r="B70" s="141"/>
      <c r="C70" s="105" t="s">
        <v>2478</v>
      </c>
      <c r="D70" s="14" t="s">
        <v>2654</v>
      </c>
      <c r="E70" s="141"/>
      <c r="F70" s="83" t="str">
        <f>C71</f>
        <v>mm</v>
      </c>
      <c r="G70" s="388"/>
      <c r="H70" s="392"/>
      <c r="I70" s="390"/>
      <c r="J70" s="391"/>
      <c r="K70" s="391"/>
      <c r="L70" s="108"/>
      <c r="M70" s="108"/>
      <c r="N70" s="111"/>
    </row>
    <row r="71" spans="1:14" s="42" customFormat="1" ht="16.5" thickBot="1" x14ac:dyDescent="0.3">
      <c r="A71" s="10" t="s">
        <v>2653</v>
      </c>
      <c r="B71" s="141"/>
      <c r="C71" s="92" t="s">
        <v>2482</v>
      </c>
      <c r="D71" s="14" t="s">
        <v>2655</v>
      </c>
      <c r="E71" s="141"/>
      <c r="F71" s="83" t="str">
        <f>C71</f>
        <v>mm</v>
      </c>
      <c r="G71" s="389" t="s">
        <v>1460</v>
      </c>
      <c r="H71" s="389" t="s">
        <v>1461</v>
      </c>
      <c r="I71" s="392"/>
      <c r="J71" s="391"/>
      <c r="K71" s="391"/>
      <c r="L71" s="108"/>
      <c r="M71" s="108"/>
      <c r="N71" s="111"/>
    </row>
    <row r="72" spans="1:14" s="44" customFormat="1" ht="16.5" thickBot="1" x14ac:dyDescent="0.3">
      <c r="A72" s="471" t="s">
        <v>2618</v>
      </c>
      <c r="B72" s="472"/>
      <c r="C72" s="472"/>
      <c r="D72" s="472"/>
      <c r="E72" s="472"/>
      <c r="F72" s="473"/>
      <c r="G72" s="385">
        <f xml:space="preserve">
IF(AND(OR(F44="",F44='Dropdown Auswahl'!AR3),C67='Dropdown Auswahl'!N2),B67*B47,
IF(AND(OR(F44="",F44='Dropdown Auswahl'!AR3),C67='Dropdown Auswahl'!N3),B67*B47*1000,
IF(AND(F44='Dropdown Auswahl'!AR4,C70='Dropdown Auswahl'!N2),B70*B47,
IF(AND(F44='Dropdown Auswahl'!AR4,C70='Dropdown Auswahl'!N3),B70*B47*1000,
0))))</f>
        <v>0</v>
      </c>
      <c r="H72" s="386">
        <f>G72/1000</f>
        <v>0</v>
      </c>
      <c r="I72" s="389"/>
      <c r="J72" s="389"/>
      <c r="K72" s="387"/>
      <c r="L72" s="107"/>
      <c r="M72" s="107"/>
      <c r="N72" s="110"/>
    </row>
    <row r="73" spans="1:14" s="42" customFormat="1" ht="15.75" x14ac:dyDescent="0.25">
      <c r="A73" s="10" t="s">
        <v>2652</v>
      </c>
      <c r="B73" s="141"/>
      <c r="C73" s="105" t="s">
        <v>2478</v>
      </c>
      <c r="D73" s="14" t="s">
        <v>2654</v>
      </c>
      <c r="E73" s="141"/>
      <c r="F73" s="83" t="str">
        <f>C74</f>
        <v>mm</v>
      </c>
      <c r="G73" s="386"/>
      <c r="H73" s="390"/>
      <c r="I73" s="386"/>
      <c r="J73" s="391"/>
      <c r="K73" s="391"/>
      <c r="L73" s="108"/>
      <c r="M73" s="108"/>
      <c r="N73" s="111"/>
    </row>
    <row r="74" spans="1:14" s="42" customFormat="1" ht="16.5" thickBot="1" x14ac:dyDescent="0.3">
      <c r="A74" s="10" t="s">
        <v>2653</v>
      </c>
      <c r="B74" s="141"/>
      <c r="C74" s="92" t="s">
        <v>2482</v>
      </c>
      <c r="D74" s="14" t="s">
        <v>2655</v>
      </c>
      <c r="E74" s="141"/>
      <c r="F74" s="83" t="str">
        <f>C74</f>
        <v>mm</v>
      </c>
      <c r="G74" s="388" t="s">
        <v>1462</v>
      </c>
      <c r="H74" s="389" t="s">
        <v>1463</v>
      </c>
      <c r="I74" s="390"/>
      <c r="J74" s="391"/>
      <c r="K74" s="391"/>
      <c r="L74" s="108"/>
      <c r="M74" s="108"/>
      <c r="N74" s="111"/>
    </row>
    <row r="75" spans="1:14" s="44" customFormat="1" ht="16.5" thickBot="1" x14ac:dyDescent="0.3">
      <c r="A75" s="471" t="s">
        <v>2651</v>
      </c>
      <c r="B75" s="472"/>
      <c r="C75" s="472"/>
      <c r="D75" s="472"/>
      <c r="E75" s="472"/>
      <c r="F75" s="473"/>
      <c r="G75" s="391">
        <f xml:space="preserve">
IF(AND(OR(F76="",F76='Dropdown Auswahl'!AR3),C67='Dropdown Auswahl'!N2,C78='Dropdown Auswahl'!AG3,B38='Dropdown Auswahl'!B4),B67*B79+20000,
IF(AND(OR(F76="",F76='Dropdown Auswahl'!AR3),C67='Dropdown Auswahl'!N3,C78='Dropdown Auswahl'!AG3,B38='Dropdown Auswahl'!B4),B67*B79*1000+20000,
IF(AND(OR(F76="",F76='Dropdown Auswahl'!AR4),C70='Dropdown Auswahl'!N2,C78='Dropdown Auswahl'!AG3,B38='Dropdown Auswahl'!B3),B70*B79+20000,
IF(AND(OR(F76="",F76='Dropdown Auswahl'!AR4),C70='Dropdown Auswahl'!N3,C78='Dropdown Auswahl'!AG3,B38='Dropdown Auswahl'!B3),B70*B79*1000+20000,
IF(AND(F76='Dropdown Auswahl'!AR5,C73='Dropdown Auswahl'!N2,C78='Dropdown Auswahl'!AG3),B73*B79+20000,
IF(AND(F76='Dropdown Auswahl'!AR5,C73='Dropdown Auswahl'!N3,C78='Dropdown Auswahl'!AG3),B73*B79*1000+20000,
IF(AND(OR(F76="",F76='Dropdown Auswahl'!AR3),C67='Dropdown Auswahl'!N2,B38='Dropdown Auswahl'!B4),B67*B79,
IF(AND(OR(F76="",F76='Dropdown Auswahl'!AR3),C67='Dropdown Auswahl'!N3,B38='Dropdown Auswahl'!B4),B67*B79*1000,
IF(AND(OR(F76="",F76='Dropdown Auswahl'!AR4),C70='Dropdown Auswahl'!N2,B38='Dropdown Auswahl'!B3),B70*B79,
IF(AND(OR(F76="",F76='Dropdown Auswahl'!AR4),C70='Dropdown Auswahl'!N3,B38='Dropdown Auswahl'!B3),B70*B79*1000,
IF(AND(F76='Dropdown Auswahl'!AR5,C73='Dropdown Auswahl'!N2),B73*B79,
IF(AND(F76='Dropdown Auswahl'!AR5,C73='Dropdown Auswahl'!N3),B73*B79*1000,
0))))))))))))</f>
        <v>0</v>
      </c>
      <c r="H75" s="391">
        <f>G75/1000</f>
        <v>0</v>
      </c>
      <c r="I75" s="389"/>
      <c r="J75" s="387"/>
      <c r="K75" s="393"/>
      <c r="L75" s="107"/>
      <c r="M75" s="107"/>
      <c r="N75" s="110"/>
    </row>
    <row r="76" spans="1:14" s="42" customFormat="1" ht="31.5" customHeight="1" x14ac:dyDescent="0.25">
      <c r="A76" s="416" t="s">
        <v>2656</v>
      </c>
      <c r="B76" s="474" t="s">
        <v>2796</v>
      </c>
      <c r="C76" s="474"/>
      <c r="D76" s="46" t="s">
        <v>2657</v>
      </c>
      <c r="E76" s="66" t="s">
        <v>3164</v>
      </c>
      <c r="F76" s="113" t="str">
        <f>IFERROR(VLOOKUP(E76,'Dropdown Auswahl'!$AQ$2:$AR$5,2,FALSE),"")</f>
        <v>K02</v>
      </c>
      <c r="G76" s="390"/>
      <c r="H76" s="390"/>
      <c r="I76" s="392"/>
      <c r="J76" s="392"/>
      <c r="K76" s="392"/>
      <c r="L76" s="109"/>
      <c r="M76" s="109"/>
      <c r="N76" s="111"/>
    </row>
    <row r="77" spans="1:14" s="42" customFormat="1" ht="15.75" x14ac:dyDescent="0.25">
      <c r="A77" s="19" t="s">
        <v>2658</v>
      </c>
      <c r="B77" s="126"/>
      <c r="C77" s="120" t="str">
        <f xml:space="preserve">
IF(
OR(
AND(LEFT(E77,2)="HE",LEN(B77)=13),
AND(LEFT(E77,2)="HK",LEN(B77)=8),
AND(LEFT(E77,2)="IC",LEN(B77)=14),
AND(LEFT(E77,2)="I6",LEN(B77)=16),
AND(LEFT(E77,2)="VC",LEN(B77)=7),
AND(LEFT(E77,2)="UC",OR(LEN(B77)=10,LEN(B77)=11,LEN(B77)=12)),
AND(LEFT(E77,1)="Z",LEN(B77)=0)
),
"GTIN-Länge plausibel",
IF(OR(B77="",E77=""),"",
"GTIN-Länge unplausibel"))</f>
        <v/>
      </c>
      <c r="D77" s="17" t="s">
        <v>2625</v>
      </c>
      <c r="E77" s="475"/>
      <c r="F77" s="476"/>
      <c r="G77" s="394" t="s">
        <v>1466</v>
      </c>
      <c r="H77" s="394" t="s">
        <v>1467</v>
      </c>
      <c r="I77" s="394"/>
      <c r="J77" s="392"/>
      <c r="K77" s="390"/>
      <c r="L77" s="114"/>
      <c r="M77" s="114"/>
      <c r="N77" s="112" t="s">
        <v>1457</v>
      </c>
    </row>
    <row r="78" spans="1:14" s="42" customFormat="1" ht="15.75" x14ac:dyDescent="0.25">
      <c r="A78" s="10" t="s">
        <v>2659</v>
      </c>
      <c r="B78" s="95"/>
      <c r="C78" s="76" t="str">
        <f>IFERROR(VLOOKUP(B78,'Dropdown Auswahl'!$AF$3:$AG$26,2,FALSE),"")</f>
        <v/>
      </c>
      <c r="D78" s="17" t="s">
        <v>2663</v>
      </c>
      <c r="E78" s="544" t="str">
        <f>IF(OR(B83="",E82="",E83=""),"",IF(G78&gt;G80,"Palettenvolumen plausibel",IF(G78&lt;=G80,"Palettenvolumen unplausibel","")))</f>
        <v/>
      </c>
      <c r="F78" s="545"/>
      <c r="G78" s="390">
        <f>B83*E82*E83</f>
        <v>0</v>
      </c>
      <c r="H78" s="390">
        <f>G78/1000</f>
        <v>0</v>
      </c>
      <c r="I78" s="390"/>
      <c r="J78" s="392"/>
      <c r="K78" s="390"/>
      <c r="L78" s="114"/>
      <c r="M78" s="114"/>
      <c r="N78" s="112" t="s">
        <v>62</v>
      </c>
    </row>
    <row r="79" spans="1:14" s="42" customFormat="1" ht="15.75" customHeight="1" x14ac:dyDescent="0.25">
      <c r="A79" s="19" t="s">
        <v>2660</v>
      </c>
      <c r="B79" s="563"/>
      <c r="C79" s="597"/>
      <c r="D79" s="17" t="s">
        <v>2664</v>
      </c>
      <c r="E79" s="598">
        <f>IF(AND(F76='Dropdown Auswahl'!AR5,F44='Dropdown Auswahl'!AR4),B79*B47*B41*1,IF(AND(F76='Dropdown Auswahl'!AR5,F44='Dropdown Auswahl'!AR3),B79*B47*1,IF(F76='Dropdown Auswahl'!AR4,B79*B41*1,IF(F76='Dropdown Auswahl'!AR3,B79*1,IF(B38='Dropdown Auswahl'!B3,B79*B41*1,B79*1)))))</f>
        <v>0</v>
      </c>
      <c r="F79" s="599"/>
      <c r="G79" s="395" t="s">
        <v>1468</v>
      </c>
      <c r="H79" s="392" t="s">
        <v>1469</v>
      </c>
      <c r="I79" s="390"/>
      <c r="J79" s="392"/>
      <c r="K79" s="390"/>
      <c r="L79" s="114"/>
      <c r="M79" s="114"/>
      <c r="N79" s="112" t="s">
        <v>487</v>
      </c>
    </row>
    <row r="80" spans="1:14" s="42" customFormat="1" ht="15.75" customHeight="1" x14ac:dyDescent="0.25">
      <c r="A80" s="19" t="s">
        <v>2661</v>
      </c>
      <c r="B80" s="563"/>
      <c r="C80" s="597"/>
      <c r="D80" s="17" t="s">
        <v>31</v>
      </c>
      <c r="E80" s="563"/>
      <c r="F80" s="565"/>
      <c r="G80" s="391">
        <f xml:space="preserve">
IF(AND(OR(F76="",F76='Dropdown Auswahl'!AR3),C68='Dropdown Auswahl'!O2),B68*E67*E68,
IF(AND(OR(F76="",F76='Dropdown Auswahl'!AR3),C68='Dropdown Auswahl'!O3),B68*E67*E68*1000,
IF(AND(F76='Dropdown Auswahl'!AR4,C71='Dropdown Auswahl'!O2),B71*E70*E71,
IF(AND(F76='Dropdown Auswahl'!AR4,C71='Dropdown Auswahl'!O3),B71*E70*E71*1000,
IF(AND(F76='Dropdown Auswahl'!AR5,C74='Dropdown Auswahl'!O2),B74*E73*E74,
IF(AND(F76='Dropdown Auswahl'!AR5,C74='Dropdown Auswahl'!O3),B74*E73*E74*1000,
0))))))</f>
        <v>0</v>
      </c>
      <c r="H80" s="391">
        <f>G80/1000</f>
        <v>0</v>
      </c>
      <c r="I80" s="392"/>
      <c r="J80" s="392"/>
      <c r="K80" s="395"/>
      <c r="L80" s="108"/>
      <c r="M80" s="108"/>
      <c r="N80" s="112" t="s">
        <v>488</v>
      </c>
    </row>
    <row r="81" spans="1:14" s="42" customFormat="1" ht="15.75" customHeight="1" x14ac:dyDescent="0.25">
      <c r="A81" s="96" t="s">
        <v>2662</v>
      </c>
      <c r="B81" s="563"/>
      <c r="C81" s="597"/>
      <c r="D81" s="25" t="s">
        <v>2665</v>
      </c>
      <c r="E81" s="563"/>
      <c r="F81" s="565"/>
      <c r="G81" s="392"/>
      <c r="H81" s="392"/>
      <c r="I81" s="396"/>
      <c r="J81" s="396"/>
      <c r="K81" s="396"/>
      <c r="N81" s="111"/>
    </row>
    <row r="82" spans="1:14" s="42" customFormat="1" ht="15.75" x14ac:dyDescent="0.25">
      <c r="A82" s="10" t="s">
        <v>2652</v>
      </c>
      <c r="B82" s="98"/>
      <c r="C82" s="92" t="s">
        <v>2478</v>
      </c>
      <c r="D82" s="14" t="s">
        <v>2666</v>
      </c>
      <c r="E82" s="27"/>
      <c r="F82" s="83" t="str">
        <f>C83</f>
        <v>mm</v>
      </c>
      <c r="G82" s="392" t="s">
        <v>1470</v>
      </c>
      <c r="H82" s="392" t="s">
        <v>1471</v>
      </c>
      <c r="I82" s="391"/>
      <c r="J82" s="391"/>
      <c r="K82" s="391"/>
      <c r="L82" s="108"/>
      <c r="M82" s="108"/>
      <c r="N82" s="111"/>
    </row>
    <row r="83" spans="1:14" s="42" customFormat="1" ht="16.5" thickBot="1" x14ac:dyDescent="0.3">
      <c r="A83" s="10" t="s">
        <v>2653</v>
      </c>
      <c r="B83" s="27"/>
      <c r="C83" s="92" t="s">
        <v>2482</v>
      </c>
      <c r="D83" s="14" t="s">
        <v>2655</v>
      </c>
      <c r="E83" s="27"/>
      <c r="F83" s="83" t="str">
        <f>C83</f>
        <v>mm</v>
      </c>
      <c r="G83" s="403">
        <f xml:space="preserve">
IF(AND(OR(F76="",F76='Dropdown Auswahl'!AR3),C68='Dropdown Auswahl'!O2),MIN(B68,E67,E68)*B80,
IF(AND(OR(F76="",F76='Dropdown Auswahl'!AR3),C68='Dropdown Auswahl'!O3),MIN(B68,E67,E68)*B80*10,
IF(AND(F76='Dropdown Auswahl'!AR4,C71='Dropdown Auswahl'!O2),MIN(B71,E70,E71)*B80,
IF(AND(F76='Dropdown Auswahl'!AR4,C71='Dropdown Auswahl'!O3),MIN(B71,E70,E71)*B80*10,
IF(AND(F76='Dropdown Auswahl'!AR5,C74='Dropdown Auswahl'!O2),MIN(B74,E73,E74)*B80,
IF(AND(F76='Dropdown Auswahl'!AR5,C74='Dropdown Auswahl'!O3),MIN(B74,E73,E74)*B80*10,
0))))))</f>
        <v>0</v>
      </c>
      <c r="H83" s="403">
        <f>G83/10</f>
        <v>0</v>
      </c>
      <c r="I83" s="391"/>
      <c r="J83" s="391"/>
      <c r="K83" s="391"/>
      <c r="L83" s="108"/>
      <c r="M83" s="108"/>
      <c r="N83" s="111"/>
    </row>
    <row r="84" spans="1:14" s="42" customFormat="1" ht="16.5" hidden="1" thickBot="1" x14ac:dyDescent="0.3">
      <c r="A84" s="592" t="s">
        <v>217</v>
      </c>
      <c r="B84" s="593"/>
      <c r="C84" s="593"/>
      <c r="D84" s="593"/>
      <c r="E84" s="593"/>
      <c r="F84" s="594"/>
      <c r="G84" s="396"/>
      <c r="H84" s="396"/>
      <c r="I84" s="396"/>
      <c r="J84" s="397"/>
      <c r="K84" s="397"/>
    </row>
    <row r="85" spans="1:14" s="44" customFormat="1" ht="16.5" hidden="1" thickBot="1" x14ac:dyDescent="0.3">
      <c r="A85" s="23" t="s">
        <v>1</v>
      </c>
      <c r="B85" s="595"/>
      <c r="C85" s="595"/>
      <c r="D85" s="13" t="s">
        <v>472</v>
      </c>
      <c r="E85" s="81"/>
      <c r="F85" s="82" t="str">
        <f>IFERROR(VLOOKUP(E85,'Dropdown Auswahl'!AS2:AT14,2,FALSE),"")</f>
        <v/>
      </c>
      <c r="G85" s="398"/>
      <c r="H85" s="398"/>
      <c r="I85" s="398"/>
      <c r="J85" s="399"/>
      <c r="K85" s="399"/>
    </row>
    <row r="86" spans="1:14" s="44" customFormat="1" ht="16.5" hidden="1" thickBot="1" x14ac:dyDescent="0.3">
      <c r="A86" s="23" t="s">
        <v>2</v>
      </c>
      <c r="B86" s="474"/>
      <c r="C86" s="474"/>
      <c r="D86" s="13" t="s">
        <v>474</v>
      </c>
      <c r="E86" s="595"/>
      <c r="F86" s="596"/>
      <c r="G86" s="398"/>
      <c r="H86" s="398"/>
      <c r="I86" s="398"/>
      <c r="J86" s="399"/>
      <c r="K86" s="399"/>
    </row>
    <row r="87" spans="1:14" s="44" customFormat="1" ht="16.5" hidden="1" thickBot="1" x14ac:dyDescent="0.3">
      <c r="A87" s="19" t="s">
        <v>3</v>
      </c>
      <c r="B87" s="474"/>
      <c r="C87" s="474"/>
      <c r="D87" s="14" t="s">
        <v>475</v>
      </c>
      <c r="E87" s="496"/>
      <c r="F87" s="497"/>
      <c r="G87" s="398"/>
      <c r="H87" s="398"/>
      <c r="I87" s="398"/>
      <c r="J87" s="399"/>
      <c r="K87" s="399"/>
    </row>
    <row r="88" spans="1:14" s="44" customFormat="1" ht="16.5" hidden="1" thickBot="1" x14ac:dyDescent="0.3">
      <c r="A88" s="10" t="s">
        <v>4</v>
      </c>
      <c r="B88" s="496"/>
      <c r="C88" s="602"/>
      <c r="D88" s="14" t="s">
        <v>476</v>
      </c>
      <c r="E88" s="496"/>
      <c r="F88" s="497"/>
      <c r="G88" s="398"/>
      <c r="H88" s="398"/>
      <c r="I88" s="398"/>
      <c r="J88" s="399"/>
      <c r="K88" s="399"/>
    </row>
    <row r="89" spans="1:14" s="44" customFormat="1" ht="16.5" hidden="1" thickBot="1" x14ac:dyDescent="0.3">
      <c r="A89" s="19" t="s">
        <v>473</v>
      </c>
      <c r="B89" s="474"/>
      <c r="C89" s="474"/>
      <c r="D89" s="493"/>
      <c r="E89" s="494"/>
      <c r="F89" s="495"/>
      <c r="G89" s="398"/>
      <c r="H89" s="398"/>
      <c r="I89" s="398"/>
      <c r="J89" s="399"/>
      <c r="K89" s="399"/>
    </row>
    <row r="90" spans="1:14" s="44" customFormat="1" ht="32.25" hidden="1" customHeight="1" x14ac:dyDescent="0.25">
      <c r="A90" s="19" t="s">
        <v>1472</v>
      </c>
      <c r="B90" s="600"/>
      <c r="C90" s="600"/>
      <c r="D90" s="600"/>
      <c r="E90" s="600"/>
      <c r="F90" s="601"/>
      <c r="G90" s="398"/>
      <c r="H90" s="398"/>
      <c r="I90" s="398"/>
      <c r="J90" s="399"/>
      <c r="K90" s="399"/>
    </row>
    <row r="91" spans="1:14" s="44" customFormat="1" ht="30" hidden="1" customHeight="1" x14ac:dyDescent="0.25">
      <c r="A91" s="19" t="s">
        <v>1473</v>
      </c>
      <c r="B91" s="600"/>
      <c r="C91" s="600"/>
      <c r="D91" s="600"/>
      <c r="E91" s="600"/>
      <c r="F91" s="601"/>
      <c r="G91" s="398"/>
      <c r="H91" s="398"/>
      <c r="I91" s="398"/>
      <c r="J91" s="399"/>
      <c r="K91" s="399"/>
    </row>
    <row r="92" spans="1:14" s="44" customFormat="1" ht="16.5" hidden="1" thickBot="1" x14ac:dyDescent="0.3">
      <c r="A92" s="10" t="s">
        <v>5</v>
      </c>
      <c r="B92" s="474"/>
      <c r="C92" s="474"/>
      <c r="D92" s="21" t="s">
        <v>478</v>
      </c>
      <c r="E92" s="496" t="s">
        <v>218</v>
      </c>
      <c r="F92" s="497"/>
      <c r="G92" s="398"/>
      <c r="H92" s="398"/>
      <c r="I92" s="398"/>
      <c r="J92" s="399"/>
      <c r="K92" s="399"/>
    </row>
    <row r="93" spans="1:14" s="44" customFormat="1" ht="16.5" hidden="1" thickBot="1" x14ac:dyDescent="0.3">
      <c r="A93" s="10" t="s">
        <v>477</v>
      </c>
      <c r="B93" s="474" t="s">
        <v>218</v>
      </c>
      <c r="C93" s="474"/>
      <c r="D93" s="14" t="s">
        <v>6</v>
      </c>
      <c r="E93" s="490"/>
      <c r="F93" s="491"/>
      <c r="G93" s="398"/>
      <c r="H93" s="398"/>
      <c r="I93" s="398"/>
      <c r="J93" s="399"/>
      <c r="K93" s="399"/>
    </row>
    <row r="94" spans="1:14" s="44" customFormat="1" ht="16.5" hidden="1" thickBot="1" x14ac:dyDescent="0.3">
      <c r="A94" s="10" t="s">
        <v>33</v>
      </c>
      <c r="B94" s="474"/>
      <c r="C94" s="474"/>
      <c r="D94" s="14" t="s">
        <v>7</v>
      </c>
      <c r="E94" s="474"/>
      <c r="F94" s="492"/>
      <c r="G94" s="398"/>
      <c r="H94" s="398"/>
      <c r="I94" s="398"/>
      <c r="J94" s="399"/>
      <c r="K94" s="399"/>
    </row>
    <row r="95" spans="1:14" s="44" customFormat="1" ht="16.5" hidden="1" thickBot="1" x14ac:dyDescent="0.3">
      <c r="A95" s="11" t="s">
        <v>32</v>
      </c>
      <c r="B95" s="477"/>
      <c r="C95" s="478"/>
      <c r="D95" s="15" t="s">
        <v>8</v>
      </c>
      <c r="E95" s="479"/>
      <c r="F95" s="480"/>
      <c r="G95" s="398"/>
      <c r="H95" s="398"/>
      <c r="I95" s="398"/>
      <c r="J95" s="399"/>
      <c r="K95" s="399"/>
    </row>
    <row r="96" spans="1:14" customFormat="1" ht="45.95" customHeight="1" x14ac:dyDescent="0.2">
      <c r="A96" s="481" t="s">
        <v>2560</v>
      </c>
      <c r="B96" s="482"/>
      <c r="C96" s="482"/>
      <c r="D96" s="482"/>
      <c r="E96" s="482"/>
      <c r="F96" s="483"/>
      <c r="G96" s="153"/>
      <c r="H96" s="153"/>
      <c r="I96" s="400"/>
      <c r="J96" s="400"/>
      <c r="K96" s="400"/>
    </row>
    <row r="97" spans="1:11" customFormat="1" ht="45.95" customHeight="1" x14ac:dyDescent="0.2">
      <c r="A97" s="484"/>
      <c r="B97" s="485"/>
      <c r="C97" s="485"/>
      <c r="D97" s="485"/>
      <c r="E97" s="485"/>
      <c r="F97" s="486"/>
      <c r="G97" s="400"/>
      <c r="H97" s="400"/>
      <c r="I97" s="400"/>
      <c r="J97" s="400"/>
      <c r="K97" s="400"/>
    </row>
    <row r="98" spans="1:11" customFormat="1" ht="45.95" customHeight="1" x14ac:dyDescent="0.2">
      <c r="A98" s="484"/>
      <c r="B98" s="485"/>
      <c r="C98" s="485"/>
      <c r="D98" s="485"/>
      <c r="E98" s="485"/>
      <c r="F98" s="486"/>
      <c r="G98" s="400"/>
      <c r="H98" s="400"/>
      <c r="I98" s="400"/>
      <c r="J98" s="400"/>
      <c r="K98" s="400"/>
    </row>
    <row r="99" spans="1:11" customFormat="1" ht="35.1" customHeight="1" thickBot="1" x14ac:dyDescent="0.25">
      <c r="A99" s="487"/>
      <c r="B99" s="488"/>
      <c r="C99" s="488"/>
      <c r="D99" s="488"/>
      <c r="E99" s="488"/>
      <c r="F99" s="489"/>
      <c r="G99" s="400"/>
      <c r="H99" s="400"/>
      <c r="I99" s="400"/>
      <c r="J99" s="400"/>
      <c r="K99" s="400"/>
    </row>
    <row r="100" spans="1:11" s="42" customFormat="1" ht="16.5" thickBot="1" x14ac:dyDescent="0.3">
      <c r="A100" s="631" t="s">
        <v>2676</v>
      </c>
      <c r="B100" s="632"/>
      <c r="C100" s="632"/>
      <c r="D100" s="632"/>
      <c r="E100" s="632"/>
      <c r="F100" s="633"/>
      <c r="G100" s="396"/>
      <c r="H100" s="396"/>
      <c r="I100" s="396"/>
      <c r="J100" s="397"/>
      <c r="K100" s="397"/>
    </row>
    <row r="101" spans="1:11" customFormat="1" ht="16.5" thickBot="1" x14ac:dyDescent="0.25">
      <c r="A101" s="537" t="s">
        <v>2667</v>
      </c>
      <c r="B101" s="538"/>
      <c r="C101" s="538"/>
      <c r="D101" s="538"/>
      <c r="E101" s="538"/>
      <c r="F101" s="539"/>
      <c r="G101" s="400"/>
      <c r="H101" s="400"/>
      <c r="I101" s="400"/>
      <c r="J101" s="400"/>
      <c r="K101" s="400"/>
    </row>
    <row r="102" spans="1:11" customFormat="1" ht="31.5" customHeight="1" x14ac:dyDescent="0.2">
      <c r="A102" s="350" t="s">
        <v>2668</v>
      </c>
      <c r="B102" s="467" t="s">
        <v>3184</v>
      </c>
      <c r="C102" s="468"/>
      <c r="D102" s="465">
        <f>IF(OR($B$102="",$B$102=DD_LMIV!A2,$B$102=DD_LMIV!A3,$B$102=DD_LMIV!A17),0,1)</f>
        <v>1</v>
      </c>
      <c r="E102" s="466"/>
      <c r="F102" s="352" t="s">
        <v>2463</v>
      </c>
      <c r="G102" s="400"/>
      <c r="H102" s="400"/>
      <c r="I102" s="400"/>
      <c r="J102" s="400"/>
      <c r="K102" s="400"/>
    </row>
    <row r="103" spans="1:11" customFormat="1" ht="31.5" customHeight="1" x14ac:dyDescent="0.25">
      <c r="A103" s="417" t="s">
        <v>2669</v>
      </c>
      <c r="B103" s="638" t="s">
        <v>3898</v>
      </c>
      <c r="C103" s="638"/>
      <c r="D103" s="413" t="s">
        <v>2670</v>
      </c>
      <c r="E103" s="666">
        <v>180</v>
      </c>
      <c r="F103" s="667"/>
      <c r="G103" s="400"/>
      <c r="H103" s="400"/>
      <c r="I103" s="400"/>
      <c r="J103" s="400"/>
      <c r="K103" s="400"/>
    </row>
    <row r="104" spans="1:11" customFormat="1" ht="31.5" customHeight="1" x14ac:dyDescent="0.25">
      <c r="A104" s="412" t="s">
        <v>2672</v>
      </c>
      <c r="B104" s="469"/>
      <c r="C104" s="502"/>
      <c r="D104" s="413" t="s">
        <v>2671</v>
      </c>
      <c r="E104" s="666">
        <v>150</v>
      </c>
      <c r="F104" s="667"/>
      <c r="G104" s="400"/>
      <c r="H104" s="400"/>
      <c r="I104" s="400"/>
      <c r="J104" s="400"/>
      <c r="K104" s="400"/>
    </row>
    <row r="105" spans="1:11" customFormat="1" ht="31.5" customHeight="1" x14ac:dyDescent="0.2">
      <c r="A105" s="351" t="s">
        <v>1673</v>
      </c>
      <c r="B105" s="469" t="s">
        <v>3189</v>
      </c>
      <c r="C105" s="470"/>
      <c r="D105" s="413" t="s">
        <v>2673</v>
      </c>
      <c r="E105" s="348" t="s">
        <v>2796</v>
      </c>
      <c r="F105" s="349"/>
      <c r="G105" s="400"/>
      <c r="H105" s="400"/>
      <c r="I105" s="400"/>
      <c r="J105" s="400"/>
      <c r="K105" s="400"/>
    </row>
    <row r="106" spans="1:11" customFormat="1" x14ac:dyDescent="0.2">
      <c r="A106" s="641" t="s">
        <v>2674</v>
      </c>
      <c r="B106" s="605"/>
      <c r="C106" s="606"/>
      <c r="D106" s="606"/>
      <c r="E106" s="606"/>
      <c r="F106" s="607"/>
      <c r="G106" s="400"/>
      <c r="H106" s="400"/>
      <c r="I106" s="400"/>
      <c r="J106" s="400"/>
      <c r="K106" s="400"/>
    </row>
    <row r="107" spans="1:11" customFormat="1" x14ac:dyDescent="0.2">
      <c r="A107" s="642"/>
      <c r="B107" s="608"/>
      <c r="C107" s="609"/>
      <c r="D107" s="609"/>
      <c r="E107" s="609"/>
      <c r="F107" s="610"/>
      <c r="G107" s="400"/>
      <c r="H107" s="400"/>
      <c r="I107" s="400"/>
      <c r="J107" s="400"/>
      <c r="K107" s="400"/>
    </row>
    <row r="108" spans="1:11" customFormat="1" x14ac:dyDescent="0.2">
      <c r="A108" s="642"/>
      <c r="B108" s="608"/>
      <c r="C108" s="609"/>
      <c r="D108" s="609"/>
      <c r="E108" s="609"/>
      <c r="F108" s="610"/>
      <c r="G108" s="400"/>
      <c r="H108" s="400"/>
      <c r="I108" s="400"/>
      <c r="J108" s="400"/>
      <c r="K108" s="400"/>
    </row>
    <row r="109" spans="1:11" customFormat="1" x14ac:dyDescent="0.2">
      <c r="A109" s="643"/>
      <c r="B109" s="611"/>
      <c r="C109" s="612"/>
      <c r="D109" s="612"/>
      <c r="E109" s="612"/>
      <c r="F109" s="613"/>
      <c r="G109" s="400"/>
      <c r="H109" s="400"/>
      <c r="I109" s="400"/>
      <c r="J109" s="400"/>
      <c r="K109" s="400"/>
    </row>
    <row r="110" spans="1:11" customFormat="1" ht="16.5" customHeight="1" x14ac:dyDescent="0.2">
      <c r="A110" s="614" t="s">
        <v>2675</v>
      </c>
      <c r="B110" s="605"/>
      <c r="C110" s="606"/>
      <c r="D110" s="606"/>
      <c r="E110" s="606"/>
      <c r="F110" s="607"/>
      <c r="G110" s="400"/>
      <c r="H110" s="400"/>
      <c r="I110" s="400"/>
      <c r="J110" s="400"/>
      <c r="K110" s="400"/>
    </row>
    <row r="111" spans="1:11" customFormat="1" ht="16.5" customHeight="1" x14ac:dyDescent="0.2">
      <c r="A111" s="615"/>
      <c r="B111" s="608"/>
      <c r="C111" s="609"/>
      <c r="D111" s="609"/>
      <c r="E111" s="609"/>
      <c r="F111" s="610"/>
      <c r="G111" s="400"/>
      <c r="H111" s="400"/>
      <c r="I111" s="400"/>
      <c r="J111" s="400"/>
      <c r="K111" s="400"/>
    </row>
    <row r="112" spans="1:11" customFormat="1" ht="15" thickBot="1" x14ac:dyDescent="0.25">
      <c r="A112" s="616"/>
      <c r="B112" s="611"/>
      <c r="C112" s="612"/>
      <c r="D112" s="612"/>
      <c r="E112" s="612"/>
      <c r="F112" s="613"/>
      <c r="G112" s="400"/>
      <c r="H112" s="400"/>
      <c r="I112" s="400"/>
      <c r="J112" s="400"/>
      <c r="K112" s="400"/>
    </row>
    <row r="113" spans="1:11" customFormat="1" ht="16.5" thickBot="1" x14ac:dyDescent="0.25">
      <c r="A113" s="621" t="s">
        <v>2709</v>
      </c>
      <c r="B113" s="622"/>
      <c r="C113" s="622"/>
      <c r="D113" s="622"/>
      <c r="E113" s="622"/>
      <c r="F113" s="623"/>
      <c r="G113" s="400"/>
      <c r="H113" s="400"/>
      <c r="I113" s="400"/>
      <c r="J113" s="400"/>
      <c r="K113" s="400"/>
    </row>
    <row r="114" spans="1:11" customFormat="1" ht="15.75" x14ac:dyDescent="0.25">
      <c r="A114" s="672" t="s">
        <v>2677</v>
      </c>
      <c r="B114" s="674" t="s">
        <v>2796</v>
      </c>
      <c r="C114" s="674"/>
      <c r="D114" s="353" t="s">
        <v>2678</v>
      </c>
      <c r="E114" s="321"/>
      <c r="F114" s="327" t="s">
        <v>2478</v>
      </c>
      <c r="G114" s="400"/>
      <c r="H114" s="400"/>
      <c r="I114" s="400"/>
      <c r="J114" s="400"/>
      <c r="K114" s="400"/>
    </row>
    <row r="115" spans="1:11" customFormat="1" ht="16.5" thickBot="1" x14ac:dyDescent="0.3">
      <c r="A115" s="673"/>
      <c r="B115" s="675"/>
      <c r="C115" s="675"/>
      <c r="D115" s="354" t="s">
        <v>2679</v>
      </c>
      <c r="E115" s="326"/>
      <c r="F115" s="280" t="str">
        <f>IF(F114&lt;&gt;"",F114,"")</f>
        <v>g</v>
      </c>
      <c r="G115" s="400"/>
      <c r="H115" s="400"/>
      <c r="I115" s="400"/>
      <c r="J115" s="400"/>
      <c r="K115" s="400"/>
    </row>
    <row r="116" spans="1:11" customFormat="1" ht="16.5" thickBot="1" x14ac:dyDescent="0.25">
      <c r="A116" s="355" t="s">
        <v>2680</v>
      </c>
      <c r="B116" s="356" t="s">
        <v>2681</v>
      </c>
      <c r="C116" s="357" t="s">
        <v>2682</v>
      </c>
      <c r="D116" s="355" t="s">
        <v>2680</v>
      </c>
      <c r="E116" s="356" t="s">
        <v>2681</v>
      </c>
      <c r="F116" s="357" t="s">
        <v>2682</v>
      </c>
      <c r="G116" s="400"/>
      <c r="H116" s="400"/>
      <c r="I116" s="400"/>
      <c r="J116" s="400"/>
      <c r="K116" s="400"/>
    </row>
    <row r="117" spans="1:11" customFormat="1" ht="15.75" x14ac:dyDescent="0.25">
      <c r="A117" s="362" t="s">
        <v>2684</v>
      </c>
      <c r="B117" s="323"/>
      <c r="C117" s="358" t="s">
        <v>1677</v>
      </c>
      <c r="D117" s="353" t="s">
        <v>2689</v>
      </c>
      <c r="E117" s="323"/>
      <c r="F117" s="330" t="s">
        <v>1678</v>
      </c>
      <c r="G117" s="400"/>
      <c r="H117" s="400"/>
      <c r="I117" s="400"/>
      <c r="J117" s="400"/>
      <c r="K117" s="400"/>
    </row>
    <row r="118" spans="1:11" customFormat="1" ht="15.75" x14ac:dyDescent="0.25">
      <c r="A118" s="363" t="s">
        <v>2685</v>
      </c>
      <c r="B118" s="324"/>
      <c r="C118" s="359" t="s">
        <v>2478</v>
      </c>
      <c r="D118" s="361" t="s">
        <v>2690</v>
      </c>
      <c r="E118" s="324"/>
      <c r="F118" s="331" t="s">
        <v>2478</v>
      </c>
      <c r="G118" s="400"/>
      <c r="H118" s="400"/>
      <c r="I118" s="400"/>
      <c r="J118" s="400"/>
      <c r="K118" s="400"/>
    </row>
    <row r="119" spans="1:11" customFormat="1" ht="15.75" x14ac:dyDescent="0.25">
      <c r="A119" s="363" t="s">
        <v>2686</v>
      </c>
      <c r="B119" s="324"/>
      <c r="C119" s="359" t="s">
        <v>2478</v>
      </c>
      <c r="D119" s="361" t="s">
        <v>2691</v>
      </c>
      <c r="E119" s="324"/>
      <c r="F119" s="331" t="s">
        <v>2478</v>
      </c>
      <c r="G119" s="400"/>
      <c r="H119" s="400"/>
      <c r="I119" s="400"/>
      <c r="J119" s="400"/>
      <c r="K119" s="400"/>
    </row>
    <row r="120" spans="1:11" customFormat="1" ht="15.75" x14ac:dyDescent="0.25">
      <c r="A120" s="363" t="s">
        <v>2687</v>
      </c>
      <c r="B120" s="324"/>
      <c r="C120" s="359" t="s">
        <v>2478</v>
      </c>
      <c r="D120" s="697"/>
      <c r="E120" s="698"/>
      <c r="F120" s="699"/>
      <c r="G120" s="400"/>
      <c r="H120" s="400"/>
      <c r="I120" s="400"/>
      <c r="J120" s="400"/>
      <c r="K120" s="400"/>
    </row>
    <row r="121" spans="1:11" customFormat="1" ht="16.5" thickBot="1" x14ac:dyDescent="0.3">
      <c r="A121" s="364" t="s">
        <v>2688</v>
      </c>
      <c r="B121" s="325"/>
      <c r="C121" s="360" t="s">
        <v>2478</v>
      </c>
      <c r="D121" s="700"/>
      <c r="E121" s="701"/>
      <c r="F121" s="702"/>
      <c r="G121" s="400"/>
      <c r="H121" s="400"/>
      <c r="I121" s="400"/>
      <c r="J121" s="400"/>
      <c r="K121" s="400"/>
    </row>
    <row r="122" spans="1:11" customFormat="1" ht="16.5" thickBot="1" x14ac:dyDescent="0.25">
      <c r="A122" s="365" t="s">
        <v>2683</v>
      </c>
      <c r="B122" s="366" t="s">
        <v>2681</v>
      </c>
      <c r="C122" s="367" t="s">
        <v>2682</v>
      </c>
      <c r="D122" s="365" t="s">
        <v>2683</v>
      </c>
      <c r="E122" s="366" t="s">
        <v>2681</v>
      </c>
      <c r="F122" s="367" t="s">
        <v>2682</v>
      </c>
      <c r="G122" s="400"/>
      <c r="H122" s="400"/>
      <c r="I122" s="400"/>
      <c r="J122" s="400"/>
      <c r="K122" s="400"/>
    </row>
    <row r="123" spans="1:11" customFormat="1" ht="15.75" x14ac:dyDescent="0.2">
      <c r="A123" s="404"/>
      <c r="B123" s="405"/>
      <c r="C123" s="406"/>
      <c r="D123" s="404"/>
      <c r="E123" s="405"/>
      <c r="F123" s="406"/>
      <c r="G123" s="400"/>
      <c r="H123" s="400"/>
      <c r="I123" s="400"/>
      <c r="J123" s="400"/>
      <c r="K123" s="400"/>
    </row>
    <row r="124" spans="1:11" customFormat="1" ht="15.75" x14ac:dyDescent="0.2">
      <c r="A124" s="407"/>
      <c r="B124" s="408"/>
      <c r="C124" s="409"/>
      <c r="D124" s="407"/>
      <c r="E124" s="408"/>
      <c r="F124" s="409"/>
      <c r="G124" s="400"/>
      <c r="H124" s="400"/>
      <c r="I124" s="400"/>
      <c r="J124" s="400"/>
      <c r="K124" s="400"/>
    </row>
    <row r="125" spans="1:11" customFormat="1" ht="16.5" thickBot="1" x14ac:dyDescent="0.25">
      <c r="A125" s="407"/>
      <c r="B125" s="408"/>
      <c r="C125" s="410"/>
      <c r="D125" s="411"/>
      <c r="E125" s="408"/>
      <c r="F125" s="409"/>
      <c r="G125" s="400"/>
      <c r="H125" s="400"/>
      <c r="I125" s="400"/>
      <c r="J125" s="400"/>
      <c r="K125" s="400"/>
    </row>
    <row r="126" spans="1:11" customFormat="1" ht="16.5" thickBot="1" x14ac:dyDescent="0.25">
      <c r="A126" s="621" t="s">
        <v>2710</v>
      </c>
      <c r="B126" s="622"/>
      <c r="C126" s="622"/>
      <c r="D126" s="622"/>
      <c r="E126" s="622"/>
      <c r="F126" s="623"/>
      <c r="G126" s="400"/>
      <c r="H126" s="400"/>
      <c r="I126" s="400"/>
      <c r="J126" s="400"/>
      <c r="K126" s="400"/>
    </row>
    <row r="127" spans="1:11" customFormat="1" ht="16.5" thickBot="1" x14ac:dyDescent="0.3">
      <c r="A127" s="238" t="s">
        <v>2692</v>
      </c>
      <c r="B127" s="694" t="s">
        <v>3271</v>
      </c>
      <c r="C127" s="694"/>
      <c r="D127" s="695"/>
      <c r="E127" s="695"/>
      <c r="F127" s="696"/>
      <c r="G127" s="400"/>
      <c r="H127" s="400"/>
      <c r="I127" s="400"/>
      <c r="J127" s="400"/>
      <c r="K127" s="400"/>
    </row>
    <row r="128" spans="1:11" customFormat="1" ht="16.5" thickBot="1" x14ac:dyDescent="0.25">
      <c r="A128" s="355" t="s">
        <v>2468</v>
      </c>
      <c r="B128" s="366" t="s">
        <v>2693</v>
      </c>
      <c r="C128" s="366" t="s">
        <v>2694</v>
      </c>
      <c r="D128" s="355" t="s">
        <v>2468</v>
      </c>
      <c r="E128" s="624" t="s">
        <v>2693</v>
      </c>
      <c r="F128" s="625"/>
      <c r="G128" s="400"/>
      <c r="H128" s="400"/>
      <c r="I128" s="400"/>
      <c r="J128" s="400"/>
      <c r="K128" s="400"/>
    </row>
    <row r="129" spans="1:11" customFormat="1" ht="15.75" x14ac:dyDescent="0.25">
      <c r="A129" s="362" t="s">
        <v>2695</v>
      </c>
      <c r="B129" s="321"/>
      <c r="C129" s="321"/>
      <c r="D129" s="353" t="s">
        <v>2702</v>
      </c>
      <c r="E129" s="626"/>
      <c r="F129" s="627"/>
      <c r="G129" s="400"/>
      <c r="H129" s="400"/>
      <c r="I129" s="400"/>
      <c r="J129" s="400"/>
      <c r="K129" s="400"/>
    </row>
    <row r="130" spans="1:11" customFormat="1" ht="15.75" x14ac:dyDescent="0.25">
      <c r="A130" s="363" t="s">
        <v>2696</v>
      </c>
      <c r="B130" s="322"/>
      <c r="C130" s="322"/>
      <c r="D130" s="361" t="s">
        <v>2703</v>
      </c>
      <c r="E130" s="620"/>
      <c r="F130" s="503"/>
      <c r="G130" s="400"/>
      <c r="H130" s="400"/>
      <c r="I130" s="400"/>
      <c r="J130" s="400"/>
      <c r="K130" s="400"/>
    </row>
    <row r="131" spans="1:11" customFormat="1" ht="15.75" x14ac:dyDescent="0.25">
      <c r="A131" s="363" t="s">
        <v>2697</v>
      </c>
      <c r="B131" s="620"/>
      <c r="C131" s="620"/>
      <c r="D131" s="361" t="s">
        <v>2704</v>
      </c>
      <c r="E131" s="620"/>
      <c r="F131" s="503"/>
      <c r="G131" s="400"/>
      <c r="H131" s="400"/>
      <c r="I131" s="400"/>
      <c r="J131" s="400"/>
      <c r="K131" s="400"/>
    </row>
    <row r="132" spans="1:11" customFormat="1" ht="15.75" x14ac:dyDescent="0.25">
      <c r="A132" s="363" t="s">
        <v>2698</v>
      </c>
      <c r="B132" s="620"/>
      <c r="C132" s="620"/>
      <c r="D132" s="361" t="s">
        <v>2705</v>
      </c>
      <c r="E132" s="620"/>
      <c r="F132" s="503"/>
      <c r="G132" s="400"/>
      <c r="H132" s="400"/>
      <c r="I132" s="400"/>
      <c r="J132" s="400"/>
      <c r="K132" s="400"/>
    </row>
    <row r="133" spans="1:11" customFormat="1" ht="15.75" x14ac:dyDescent="0.25">
      <c r="A133" s="363" t="s">
        <v>2699</v>
      </c>
      <c r="B133" s="620"/>
      <c r="C133" s="620"/>
      <c r="D133" s="361" t="s">
        <v>2706</v>
      </c>
      <c r="E133" s="620"/>
      <c r="F133" s="503"/>
      <c r="G133" s="400"/>
      <c r="H133" s="400"/>
      <c r="I133" s="400"/>
      <c r="J133" s="400"/>
      <c r="K133" s="400"/>
    </row>
    <row r="134" spans="1:11" customFormat="1" ht="15.75" x14ac:dyDescent="0.25">
      <c r="A134" s="363" t="s">
        <v>2700</v>
      </c>
      <c r="B134" s="620"/>
      <c r="C134" s="620"/>
      <c r="D134" s="361" t="s">
        <v>2707</v>
      </c>
      <c r="E134" s="620"/>
      <c r="F134" s="503"/>
      <c r="G134" s="400"/>
      <c r="H134" s="400"/>
      <c r="I134" s="400"/>
      <c r="J134" s="400"/>
      <c r="K134" s="400"/>
    </row>
    <row r="135" spans="1:11" customFormat="1" ht="16.5" thickBot="1" x14ac:dyDescent="0.3">
      <c r="A135" s="363" t="s">
        <v>2701</v>
      </c>
      <c r="B135" s="620"/>
      <c r="C135" s="620"/>
      <c r="D135" s="361" t="s">
        <v>2708</v>
      </c>
      <c r="E135" s="620"/>
      <c r="F135" s="503"/>
      <c r="G135" s="400"/>
      <c r="H135" s="400"/>
      <c r="I135" s="400"/>
      <c r="J135" s="400"/>
      <c r="K135" s="400"/>
    </row>
    <row r="136" spans="1:11" customFormat="1" ht="16.5" hidden="1" thickBot="1" x14ac:dyDescent="0.25">
      <c r="A136" s="299" t="s">
        <v>2467</v>
      </c>
      <c r="B136" s="676" t="s">
        <v>2466</v>
      </c>
      <c r="C136" s="677"/>
      <c r="D136" s="299" t="s">
        <v>2467</v>
      </c>
      <c r="E136" s="682" t="s">
        <v>2466</v>
      </c>
      <c r="F136" s="683"/>
      <c r="G136" s="400"/>
      <c r="H136" s="400"/>
      <c r="I136" s="400"/>
      <c r="J136" s="400"/>
      <c r="K136" s="400"/>
    </row>
    <row r="137" spans="1:11" customFormat="1" ht="15.75" hidden="1" x14ac:dyDescent="0.25">
      <c r="A137" s="300"/>
      <c r="B137" s="678"/>
      <c r="C137" s="679"/>
      <c r="D137" s="300"/>
      <c r="E137" s="684"/>
      <c r="F137" s="685"/>
      <c r="G137" s="400"/>
      <c r="H137" s="400"/>
      <c r="I137" s="400"/>
      <c r="J137" s="400"/>
      <c r="K137" s="400"/>
    </row>
    <row r="138" spans="1:11" customFormat="1" ht="15.75" hidden="1" x14ac:dyDescent="0.25">
      <c r="A138" s="300"/>
      <c r="B138" s="678"/>
      <c r="C138" s="679"/>
      <c r="D138" s="300"/>
      <c r="E138" s="644"/>
      <c r="F138" s="645"/>
      <c r="G138" s="400"/>
      <c r="H138" s="400"/>
      <c r="I138" s="400"/>
      <c r="J138" s="400"/>
      <c r="K138" s="400"/>
    </row>
    <row r="139" spans="1:11" customFormat="1" ht="16.5" hidden="1" thickBot="1" x14ac:dyDescent="0.3">
      <c r="A139" s="300"/>
      <c r="B139" s="680"/>
      <c r="C139" s="681"/>
      <c r="D139" s="301"/>
      <c r="E139" s="646"/>
      <c r="F139" s="647"/>
      <c r="G139" s="400"/>
      <c r="H139" s="400"/>
      <c r="I139" s="400"/>
      <c r="J139" s="400"/>
      <c r="K139" s="400"/>
    </row>
    <row r="140" spans="1:11" customFormat="1" ht="16.5" hidden="1" thickBot="1" x14ac:dyDescent="0.25">
      <c r="A140" s="703" t="s">
        <v>2509</v>
      </c>
      <c r="B140" s="704"/>
      <c r="C140" s="704"/>
      <c r="D140" s="704"/>
      <c r="E140" s="704"/>
      <c r="F140" s="705"/>
      <c r="G140" s="400"/>
      <c r="H140" s="400"/>
      <c r="I140" s="400"/>
      <c r="J140" s="400"/>
      <c r="K140" s="400"/>
    </row>
    <row r="141" spans="1:11" customFormat="1" ht="32.1" hidden="1" customHeight="1" thickBot="1" x14ac:dyDescent="0.25">
      <c r="A141" s="279" t="s">
        <v>1679</v>
      </c>
      <c r="B141" s="706" t="s">
        <v>218</v>
      </c>
      <c r="C141" s="707"/>
      <c r="D141" s="708"/>
      <c r="E141" s="709"/>
      <c r="F141" s="710"/>
      <c r="G141" s="400"/>
      <c r="H141" s="400"/>
      <c r="I141" s="400"/>
      <c r="J141" s="400"/>
      <c r="K141" s="400"/>
    </row>
    <row r="142" spans="1:11" customFormat="1" ht="16.5" hidden="1" thickBot="1" x14ac:dyDescent="0.25">
      <c r="A142" s="298" t="s">
        <v>2533</v>
      </c>
      <c r="B142" s="648" t="s">
        <v>2531</v>
      </c>
      <c r="C142" s="649"/>
      <c r="D142" s="298" t="s">
        <v>2508</v>
      </c>
      <c r="E142" s="648" t="s">
        <v>2532</v>
      </c>
      <c r="F142" s="649"/>
      <c r="G142" s="400"/>
      <c r="H142" s="400"/>
      <c r="I142" s="400"/>
      <c r="J142" s="400"/>
      <c r="K142" s="400"/>
    </row>
    <row r="143" spans="1:11" customFormat="1" ht="15.75" hidden="1" x14ac:dyDescent="0.25">
      <c r="A143" s="281" t="s">
        <v>2511</v>
      </c>
      <c r="B143" s="664"/>
      <c r="C143" s="668"/>
      <c r="D143" s="281" t="s">
        <v>2513</v>
      </c>
      <c r="E143" s="669"/>
      <c r="F143" s="670"/>
      <c r="G143" s="400"/>
      <c r="H143" s="400"/>
      <c r="I143" s="400"/>
      <c r="J143" s="400"/>
      <c r="K143" s="400"/>
    </row>
    <row r="144" spans="1:11" customFormat="1" ht="15.75" hidden="1" x14ac:dyDescent="0.25">
      <c r="A144" s="281" t="s">
        <v>2530</v>
      </c>
      <c r="B144" s="503"/>
      <c r="C144" s="504"/>
      <c r="D144" s="281" t="s">
        <v>2514</v>
      </c>
      <c r="E144" s="650"/>
      <c r="F144" s="651"/>
      <c r="G144" s="400"/>
      <c r="H144" s="400"/>
      <c r="I144" s="400"/>
      <c r="J144" s="400"/>
      <c r="K144" s="400"/>
    </row>
    <row r="145" spans="1:11" customFormat="1" ht="15.75" hidden="1" x14ac:dyDescent="0.25">
      <c r="A145" s="281" t="s">
        <v>2520</v>
      </c>
      <c r="B145" s="503"/>
      <c r="C145" s="504"/>
      <c r="D145" s="281" t="s">
        <v>2518</v>
      </c>
      <c r="E145" s="319"/>
      <c r="F145" s="320"/>
      <c r="G145" s="400"/>
      <c r="H145" s="400"/>
      <c r="I145" s="400"/>
      <c r="J145" s="400"/>
      <c r="K145" s="400"/>
    </row>
    <row r="146" spans="1:11" customFormat="1" ht="15.75" hidden="1" x14ac:dyDescent="0.25">
      <c r="A146" s="281" t="s">
        <v>2512</v>
      </c>
      <c r="B146" s="503"/>
      <c r="C146" s="504"/>
      <c r="D146" s="281" t="s">
        <v>2517</v>
      </c>
      <c r="E146" s="319"/>
      <c r="F146" s="320"/>
      <c r="G146" s="400"/>
      <c r="H146" s="400"/>
      <c r="I146" s="400"/>
      <c r="J146" s="400"/>
      <c r="K146" s="400"/>
    </row>
    <row r="147" spans="1:11" customFormat="1" ht="15.75" hidden="1" x14ac:dyDescent="0.25">
      <c r="A147" s="281" t="s">
        <v>2521</v>
      </c>
      <c r="B147" s="503"/>
      <c r="C147" s="504"/>
      <c r="D147" s="281" t="s">
        <v>2526</v>
      </c>
      <c r="E147" s="319"/>
      <c r="F147" s="320"/>
      <c r="G147" s="400"/>
      <c r="H147" s="400"/>
      <c r="I147" s="400"/>
      <c r="J147" s="400"/>
      <c r="K147" s="400"/>
    </row>
    <row r="148" spans="1:11" customFormat="1" ht="15.75" hidden="1" x14ac:dyDescent="0.25">
      <c r="A148" s="281" t="s">
        <v>2510</v>
      </c>
      <c r="B148" s="503"/>
      <c r="C148" s="504"/>
      <c r="D148" s="281" t="s">
        <v>2516</v>
      </c>
      <c r="E148" s="319"/>
      <c r="F148" s="320"/>
      <c r="G148" s="400"/>
      <c r="H148" s="400"/>
      <c r="I148" s="400"/>
      <c r="J148" s="400"/>
      <c r="K148" s="400"/>
    </row>
    <row r="149" spans="1:11" customFormat="1" ht="15.75" hidden="1" x14ac:dyDescent="0.25">
      <c r="A149" s="281" t="s">
        <v>2528</v>
      </c>
      <c r="B149" s="503"/>
      <c r="C149" s="504"/>
      <c r="D149" s="281" t="s">
        <v>2519</v>
      </c>
      <c r="E149" s="319"/>
      <c r="F149" s="320"/>
      <c r="G149" s="400"/>
      <c r="H149" s="400"/>
      <c r="I149" s="400"/>
      <c r="J149" s="400"/>
      <c r="K149" s="400"/>
    </row>
    <row r="150" spans="1:11" customFormat="1" ht="15.75" hidden="1" x14ac:dyDescent="0.25">
      <c r="A150" s="281" t="s">
        <v>2529</v>
      </c>
      <c r="B150" s="503"/>
      <c r="C150" s="504"/>
      <c r="D150" s="281" t="s">
        <v>2522</v>
      </c>
      <c r="E150" s="319"/>
      <c r="F150" s="320"/>
      <c r="G150" s="400"/>
      <c r="H150" s="400"/>
      <c r="I150" s="400"/>
      <c r="J150" s="400"/>
      <c r="K150" s="400"/>
    </row>
    <row r="151" spans="1:11" customFormat="1" ht="15.75" hidden="1" x14ac:dyDescent="0.25">
      <c r="A151" s="281" t="s">
        <v>2515</v>
      </c>
      <c r="B151" s="503"/>
      <c r="C151" s="504"/>
      <c r="D151" s="281" t="s">
        <v>2523</v>
      </c>
      <c r="E151" s="319"/>
      <c r="F151" s="320"/>
      <c r="G151" s="400"/>
      <c r="H151" s="400"/>
      <c r="I151" s="400"/>
      <c r="J151" s="400"/>
      <c r="K151" s="400"/>
    </row>
    <row r="152" spans="1:11" customFormat="1" ht="15.75" hidden="1" x14ac:dyDescent="0.25">
      <c r="A152" s="281" t="s">
        <v>2527</v>
      </c>
      <c r="B152" s="503"/>
      <c r="C152" s="504"/>
      <c r="D152" s="281" t="s">
        <v>2524</v>
      </c>
      <c r="E152" s="319"/>
      <c r="F152" s="320"/>
      <c r="G152" s="400"/>
      <c r="H152" s="400"/>
      <c r="I152" s="400"/>
      <c r="J152" s="400"/>
      <c r="K152" s="400"/>
    </row>
    <row r="153" spans="1:11" customFormat="1" ht="15.75" hidden="1" x14ac:dyDescent="0.25">
      <c r="A153" s="281" t="s">
        <v>2561</v>
      </c>
      <c r="B153" s="503"/>
      <c r="C153" s="504"/>
      <c r="D153" s="281" t="s">
        <v>2525</v>
      </c>
      <c r="E153" s="319"/>
      <c r="F153" s="320"/>
      <c r="G153" s="400"/>
      <c r="H153" s="400"/>
      <c r="I153" s="400"/>
      <c r="J153" s="400"/>
      <c r="K153" s="400"/>
    </row>
    <row r="154" spans="1:11" customFormat="1" ht="16.5" hidden="1" thickBot="1" x14ac:dyDescent="0.25">
      <c r="A154" s="298" t="s">
        <v>2534</v>
      </c>
      <c r="B154" s="648" t="s">
        <v>2535</v>
      </c>
      <c r="C154" s="649"/>
      <c r="D154" s="298" t="s">
        <v>2534</v>
      </c>
      <c r="E154" s="648" t="s">
        <v>2532</v>
      </c>
      <c r="F154" s="649"/>
      <c r="G154" s="400"/>
      <c r="H154" s="400"/>
      <c r="I154" s="400"/>
      <c r="J154" s="400"/>
      <c r="K154" s="400"/>
    </row>
    <row r="155" spans="1:11" customFormat="1" ht="15.75" hidden="1" x14ac:dyDescent="0.25">
      <c r="A155" s="314"/>
      <c r="B155" s="503"/>
      <c r="C155" s="504"/>
      <c r="D155" s="314"/>
      <c r="E155" s="650"/>
      <c r="F155" s="651"/>
      <c r="G155" s="400"/>
      <c r="H155" s="400"/>
      <c r="I155" s="400"/>
      <c r="J155" s="400"/>
      <c r="K155" s="400"/>
    </row>
    <row r="156" spans="1:11" customFormat="1" ht="15.75" hidden="1" x14ac:dyDescent="0.25">
      <c r="A156" s="315"/>
      <c r="B156" s="503"/>
      <c r="C156" s="504"/>
      <c r="D156" s="315"/>
      <c r="E156" s="316"/>
      <c r="F156" s="317"/>
      <c r="G156" s="400"/>
      <c r="H156" s="400"/>
      <c r="I156" s="400"/>
      <c r="J156" s="400"/>
      <c r="K156" s="400"/>
    </row>
    <row r="157" spans="1:11" customFormat="1" ht="15.75" hidden="1" x14ac:dyDescent="0.25">
      <c r="A157" s="315"/>
      <c r="B157" s="503"/>
      <c r="C157" s="504"/>
      <c r="D157" s="315"/>
      <c r="E157" s="316"/>
      <c r="F157" s="317"/>
      <c r="G157" s="400"/>
      <c r="H157" s="400"/>
      <c r="I157" s="400"/>
      <c r="J157" s="400"/>
      <c r="K157" s="400"/>
    </row>
    <row r="158" spans="1:11" customFormat="1" ht="16.5" hidden="1" thickBot="1" x14ac:dyDescent="0.3">
      <c r="A158" s="315"/>
      <c r="B158" s="652"/>
      <c r="C158" s="653"/>
      <c r="D158" s="318"/>
      <c r="E158" s="654"/>
      <c r="F158" s="655"/>
      <c r="G158" s="400"/>
      <c r="H158" s="400"/>
      <c r="I158" s="400"/>
      <c r="J158" s="400"/>
      <c r="K158" s="400"/>
    </row>
    <row r="159" spans="1:11" customFormat="1" ht="16.5" thickBot="1" x14ac:dyDescent="0.25">
      <c r="A159" s="621" t="s">
        <v>2711</v>
      </c>
      <c r="B159" s="622"/>
      <c r="C159" s="622"/>
      <c r="D159" s="622"/>
      <c r="E159" s="622"/>
      <c r="F159" s="623"/>
      <c r="G159" s="400"/>
      <c r="H159" s="400"/>
      <c r="I159" s="400"/>
      <c r="J159" s="400"/>
      <c r="K159" s="400"/>
    </row>
    <row r="160" spans="1:11" customFormat="1" ht="31.5" customHeight="1" x14ac:dyDescent="0.25">
      <c r="A160" s="350" t="s">
        <v>2712</v>
      </c>
      <c r="B160" s="305"/>
      <c r="C160" s="304" t="s">
        <v>2539</v>
      </c>
      <c r="D160" s="368" t="s">
        <v>2713</v>
      </c>
      <c r="E160" s="305" t="s">
        <v>2796</v>
      </c>
      <c r="F160" s="329"/>
      <c r="G160" s="400"/>
      <c r="H160" s="400"/>
      <c r="I160" s="400"/>
      <c r="J160" s="400"/>
      <c r="K160" s="400"/>
    </row>
    <row r="161" spans="1:11" customFormat="1" ht="15.75" customHeight="1" x14ac:dyDescent="0.2">
      <c r="A161" s="639" t="s">
        <v>2714</v>
      </c>
      <c r="B161" s="638"/>
      <c r="C161" s="638"/>
      <c r="D161" s="638"/>
      <c r="E161" s="638"/>
      <c r="F161" s="640"/>
      <c r="G161" s="400"/>
      <c r="H161" s="400"/>
      <c r="I161" s="400"/>
      <c r="J161" s="400"/>
      <c r="K161" s="400"/>
    </row>
    <row r="162" spans="1:11" customFormat="1" x14ac:dyDescent="0.2">
      <c r="A162" s="639"/>
      <c r="B162" s="638"/>
      <c r="C162" s="638"/>
      <c r="D162" s="638"/>
      <c r="E162" s="638"/>
      <c r="F162" s="640"/>
      <c r="G162" s="400"/>
      <c r="H162" s="400"/>
      <c r="I162" s="400"/>
      <c r="J162" s="400"/>
      <c r="K162" s="400"/>
    </row>
    <row r="163" spans="1:11" customFormat="1" ht="15.75" customHeight="1" x14ac:dyDescent="0.2">
      <c r="A163" s="639" t="s">
        <v>2715</v>
      </c>
      <c r="B163" s="638"/>
      <c r="C163" s="638"/>
      <c r="D163" s="638"/>
      <c r="E163" s="638"/>
      <c r="F163" s="640"/>
      <c r="G163" s="400"/>
      <c r="H163" s="400"/>
      <c r="I163" s="400"/>
      <c r="J163" s="400"/>
      <c r="K163" s="400"/>
    </row>
    <row r="164" spans="1:11" customFormat="1" x14ac:dyDescent="0.2">
      <c r="A164" s="639"/>
      <c r="B164" s="638"/>
      <c r="C164" s="638"/>
      <c r="D164" s="638"/>
      <c r="E164" s="638"/>
      <c r="F164" s="640"/>
      <c r="G164" s="400"/>
      <c r="H164" s="400"/>
      <c r="I164" s="400"/>
      <c r="J164" s="400"/>
      <c r="K164" s="400"/>
    </row>
    <row r="165" spans="1:11" customFormat="1" x14ac:dyDescent="0.2">
      <c r="A165" s="639" t="s">
        <v>2716</v>
      </c>
      <c r="B165" s="638"/>
      <c r="C165" s="638"/>
      <c r="D165" s="638"/>
      <c r="E165" s="638"/>
      <c r="F165" s="640"/>
      <c r="G165" s="400"/>
      <c r="H165" s="400"/>
      <c r="I165" s="400"/>
      <c r="J165" s="400"/>
      <c r="K165" s="400"/>
    </row>
    <row r="166" spans="1:11" customFormat="1" ht="15" thickBot="1" x14ac:dyDescent="0.25">
      <c r="A166" s="639"/>
      <c r="B166" s="638"/>
      <c r="C166" s="638"/>
      <c r="D166" s="638"/>
      <c r="E166" s="638"/>
      <c r="F166" s="640"/>
      <c r="G166" s="400"/>
      <c r="H166" s="400"/>
      <c r="I166" s="400"/>
      <c r="J166" s="400"/>
      <c r="K166" s="400"/>
    </row>
    <row r="167" spans="1:11" customFormat="1" ht="16.5" thickBot="1" x14ac:dyDescent="0.25">
      <c r="A167" s="631" t="s">
        <v>2717</v>
      </c>
      <c r="B167" s="632"/>
      <c r="C167" s="632"/>
      <c r="D167" s="632"/>
      <c r="E167" s="632"/>
      <c r="F167" s="633"/>
    </row>
    <row r="168" spans="1:11" s="44" customFormat="1" ht="16.5" thickBot="1" x14ac:dyDescent="0.3">
      <c r="A168" s="634" t="s">
        <v>2718</v>
      </c>
      <c r="B168" s="635"/>
      <c r="C168" s="635"/>
      <c r="D168" s="635"/>
      <c r="E168" s="635"/>
      <c r="F168" s="636"/>
      <c r="G168" s="149"/>
      <c r="H168" s="149"/>
      <c r="I168" s="115"/>
      <c r="J168" s="116"/>
    </row>
    <row r="169" spans="1:11" s="44" customFormat="1" ht="15.75" x14ac:dyDescent="0.25">
      <c r="A169" s="350" t="s">
        <v>2723</v>
      </c>
      <c r="B169" s="572" t="s">
        <v>2796</v>
      </c>
      <c r="C169" s="671"/>
      <c r="D169" s="368" t="s">
        <v>2721</v>
      </c>
      <c r="E169" s="307" t="s">
        <v>2796</v>
      </c>
      <c r="F169" s="306"/>
      <c r="G169" s="149"/>
      <c r="H169" s="149"/>
      <c r="I169" s="115"/>
      <c r="J169" s="116"/>
    </row>
    <row r="170" spans="1:11" s="44" customFormat="1" ht="16.5" thickBot="1" x14ac:dyDescent="0.3">
      <c r="A170" s="351" t="s">
        <v>2724</v>
      </c>
      <c r="B170" s="736" t="s">
        <v>2796</v>
      </c>
      <c r="C170" s="737"/>
      <c r="D170" s="369" t="s">
        <v>2722</v>
      </c>
      <c r="E170" s="347"/>
      <c r="F170" s="346" t="s">
        <v>2796</v>
      </c>
      <c r="G170" s="149"/>
      <c r="H170" s="149"/>
      <c r="I170" s="115"/>
      <c r="J170" s="116"/>
    </row>
    <row r="171" spans="1:11" s="44" customFormat="1" ht="16.5" thickBot="1" x14ac:dyDescent="0.3">
      <c r="A171" s="628" t="s">
        <v>2719</v>
      </c>
      <c r="B171" s="629"/>
      <c r="C171" s="629"/>
      <c r="D171" s="629"/>
      <c r="E171" s="629"/>
      <c r="F171" s="630"/>
      <c r="G171" s="149"/>
      <c r="H171" s="149"/>
      <c r="I171" s="115"/>
      <c r="J171" s="116"/>
    </row>
    <row r="172" spans="1:11" s="44" customFormat="1" ht="15.75" x14ac:dyDescent="0.25">
      <c r="A172" s="337" t="s">
        <v>2725</v>
      </c>
      <c r="B172" s="516" t="s">
        <v>2796</v>
      </c>
      <c r="C172" s="617"/>
      <c r="D172" s="338" t="s">
        <v>2726</v>
      </c>
      <c r="E172" s="308" t="s">
        <v>2796</v>
      </c>
      <c r="F172" s="309"/>
      <c r="G172" s="149"/>
      <c r="H172" s="149"/>
      <c r="I172" s="115"/>
      <c r="J172" s="116"/>
    </row>
    <row r="173" spans="1:11" s="44" customFormat="1" ht="15.75" x14ac:dyDescent="0.25">
      <c r="A173" s="339" t="s">
        <v>2727</v>
      </c>
      <c r="B173" s="571"/>
      <c r="C173" s="571"/>
      <c r="D173" s="340" t="s">
        <v>2728</v>
      </c>
      <c r="E173" s="571"/>
      <c r="F173" s="637"/>
      <c r="G173" s="149"/>
      <c r="H173" s="149"/>
      <c r="I173" s="115"/>
      <c r="J173" s="116"/>
    </row>
    <row r="174" spans="1:11" s="44" customFormat="1" ht="16.5" thickBot="1" x14ac:dyDescent="0.3">
      <c r="A174" s="341" t="s">
        <v>2729</v>
      </c>
      <c r="B174" s="714"/>
      <c r="C174" s="715"/>
      <c r="D174" s="342" t="s">
        <v>2730</v>
      </c>
      <c r="E174" s="310"/>
      <c r="F174" s="311"/>
      <c r="G174" s="149"/>
      <c r="H174" s="149"/>
      <c r="I174" s="115"/>
      <c r="J174" s="116"/>
    </row>
    <row r="175" spans="1:11" s="44" customFormat="1" ht="16.5" hidden="1" thickBot="1" x14ac:dyDescent="0.3">
      <c r="A175" s="471" t="s">
        <v>2464</v>
      </c>
      <c r="B175" s="472"/>
      <c r="C175" s="472"/>
      <c r="D175" s="472"/>
      <c r="E175" s="472"/>
      <c r="F175" s="473"/>
      <c r="G175" s="149"/>
      <c r="H175" s="149"/>
      <c r="I175" s="115"/>
      <c r="J175" s="116"/>
    </row>
    <row r="176" spans="1:11" s="44" customFormat="1" ht="15.75" hidden="1" x14ac:dyDescent="0.25">
      <c r="A176" s="23" t="s">
        <v>2469</v>
      </c>
      <c r="B176" s="618"/>
      <c r="C176" s="619"/>
      <c r="D176" s="13" t="s">
        <v>2471</v>
      </c>
      <c r="E176" s="572"/>
      <c r="F176" s="573"/>
      <c r="G176" s="149"/>
      <c r="H176" s="149"/>
      <c r="I176" s="115"/>
      <c r="J176" s="116"/>
    </row>
    <row r="177" spans="1:10" s="44" customFormat="1" ht="16.5" hidden="1" thickBot="1" x14ac:dyDescent="0.3">
      <c r="A177" s="297" t="s">
        <v>2470</v>
      </c>
      <c r="B177" s="583"/>
      <c r="C177" s="719"/>
      <c r="D177" s="13" t="s">
        <v>2472</v>
      </c>
      <c r="E177" s="572"/>
      <c r="F177" s="573"/>
      <c r="G177" s="149"/>
      <c r="H177" s="149"/>
      <c r="I177" s="115"/>
      <c r="J177" s="116"/>
    </row>
    <row r="178" spans="1:10" s="44" customFormat="1" ht="16.5" thickBot="1" x14ac:dyDescent="0.3">
      <c r="A178" s="634" t="s">
        <v>2701</v>
      </c>
      <c r="B178" s="635"/>
      <c r="C178" s="635"/>
      <c r="D178" s="635"/>
      <c r="E178" s="635"/>
      <c r="F178" s="636"/>
      <c r="G178" s="149"/>
      <c r="H178" s="149"/>
      <c r="I178" s="115"/>
      <c r="J178" s="116"/>
    </row>
    <row r="179" spans="1:10" s="44" customFormat="1" ht="15.75" x14ac:dyDescent="0.25">
      <c r="A179" s="350" t="s">
        <v>2731</v>
      </c>
      <c r="B179" s="516"/>
      <c r="C179" s="617"/>
      <c r="D179" s="340" t="s">
        <v>2736</v>
      </c>
      <c r="E179" s="571" t="s">
        <v>2796</v>
      </c>
      <c r="F179" s="637"/>
      <c r="G179" s="149"/>
      <c r="H179" s="149"/>
      <c r="I179" s="115"/>
      <c r="J179" s="116"/>
    </row>
    <row r="180" spans="1:10" s="44" customFormat="1" ht="15.75" x14ac:dyDescent="0.25">
      <c r="A180" s="339" t="s">
        <v>2732</v>
      </c>
      <c r="B180" s="571" t="s">
        <v>2796</v>
      </c>
      <c r="C180" s="571"/>
      <c r="D180" s="340" t="s">
        <v>2738</v>
      </c>
      <c r="E180" s="571" t="s">
        <v>2796</v>
      </c>
      <c r="F180" s="637"/>
      <c r="G180" s="149"/>
      <c r="H180" s="149"/>
      <c r="I180" s="115"/>
      <c r="J180" s="116"/>
    </row>
    <row r="181" spans="1:10" s="44" customFormat="1" ht="15.75" x14ac:dyDescent="0.25">
      <c r="A181" s="339" t="s">
        <v>2733</v>
      </c>
      <c r="B181" s="571" t="s">
        <v>2796</v>
      </c>
      <c r="C181" s="571"/>
      <c r="D181" s="340" t="s">
        <v>2737</v>
      </c>
      <c r="E181" s="571" t="s">
        <v>2796</v>
      </c>
      <c r="F181" s="637"/>
      <c r="G181" s="149"/>
      <c r="H181" s="149"/>
      <c r="I181" s="115"/>
      <c r="J181" s="116"/>
    </row>
    <row r="182" spans="1:10" s="44" customFormat="1" ht="15.75" x14ac:dyDescent="0.25">
      <c r="A182" s="351" t="s">
        <v>2734</v>
      </c>
      <c r="B182" s="583" t="s">
        <v>2796</v>
      </c>
      <c r="C182" s="719"/>
      <c r="D182" s="369" t="s">
        <v>2739</v>
      </c>
      <c r="E182" s="312"/>
      <c r="F182" s="328" t="s">
        <v>1476</v>
      </c>
      <c r="G182" s="149"/>
      <c r="H182" s="149"/>
      <c r="I182" s="115"/>
      <c r="J182" s="116"/>
    </row>
    <row r="183" spans="1:10" s="44" customFormat="1" ht="16.5" thickBot="1" x14ac:dyDescent="0.3">
      <c r="A183" s="351" t="s">
        <v>2735</v>
      </c>
      <c r="B183" s="718" t="s">
        <v>2796</v>
      </c>
      <c r="C183" s="718"/>
      <c r="D183" s="733"/>
      <c r="E183" s="734"/>
      <c r="F183" s="735"/>
      <c r="G183" s="149"/>
      <c r="H183" s="149"/>
      <c r="I183" s="115"/>
      <c r="J183" s="116"/>
    </row>
    <row r="184" spans="1:10" s="44" customFormat="1" ht="16.5" thickBot="1" x14ac:dyDescent="0.3">
      <c r="A184" s="634" t="s">
        <v>2720</v>
      </c>
      <c r="B184" s="635"/>
      <c r="C184" s="635"/>
      <c r="D184" s="635"/>
      <c r="E184" s="635"/>
      <c r="F184" s="636"/>
      <c r="G184" s="149"/>
      <c r="H184" s="149"/>
      <c r="I184" s="115"/>
      <c r="J184" s="116"/>
    </row>
    <row r="185" spans="1:10" s="44" customFormat="1" ht="15.75" x14ac:dyDescent="0.25">
      <c r="A185" s="350" t="s">
        <v>2740</v>
      </c>
      <c r="B185" s="738"/>
      <c r="C185" s="739"/>
      <c r="D185" s="370" t="s">
        <v>2741</v>
      </c>
      <c r="E185" s="716" t="s">
        <v>2796</v>
      </c>
      <c r="F185" s="717"/>
      <c r="G185" s="149"/>
      <c r="H185" s="149"/>
      <c r="I185" s="115"/>
      <c r="J185" s="116"/>
    </row>
    <row r="186" spans="1:10" s="44" customFormat="1" ht="15.75" x14ac:dyDescent="0.25">
      <c r="A186" s="339" t="s">
        <v>2742</v>
      </c>
      <c r="B186" s="496"/>
      <c r="C186" s="602"/>
      <c r="D186" s="340" t="s">
        <v>2743</v>
      </c>
      <c r="E186" s="496"/>
      <c r="F186" s="497"/>
      <c r="G186" s="149"/>
      <c r="H186" s="149"/>
      <c r="I186" s="115"/>
      <c r="J186" s="116"/>
    </row>
    <row r="187" spans="1:10" s="44" customFormat="1" ht="15.75" x14ac:dyDescent="0.25">
      <c r="A187" s="339" t="s">
        <v>2744</v>
      </c>
      <c r="B187" s="496"/>
      <c r="C187" s="711"/>
      <c r="D187" s="340" t="s">
        <v>2745</v>
      </c>
      <c r="E187" s="496" t="s">
        <v>2796</v>
      </c>
      <c r="F187" s="497"/>
      <c r="G187" s="149"/>
      <c r="H187" s="149"/>
      <c r="I187" s="115"/>
      <c r="J187" s="116"/>
    </row>
    <row r="188" spans="1:10" s="44" customFormat="1" ht="36" customHeight="1" x14ac:dyDescent="0.25">
      <c r="A188" s="343" t="s">
        <v>2746</v>
      </c>
      <c r="B188" s="52"/>
      <c r="C188" s="53" t="s">
        <v>2796</v>
      </c>
      <c r="D188" s="344" t="s">
        <v>2747</v>
      </c>
      <c r="E188" s="712"/>
      <c r="F188" s="713"/>
      <c r="G188" s="149"/>
      <c r="H188" s="149"/>
      <c r="I188" s="115"/>
      <c r="J188" s="116"/>
    </row>
    <row r="189" spans="1:10" s="44" customFormat="1" ht="15.75" x14ac:dyDescent="0.25">
      <c r="A189" s="339" t="s">
        <v>2748</v>
      </c>
      <c r="B189" s="496" t="s">
        <v>2796</v>
      </c>
      <c r="C189" s="602"/>
      <c r="D189" s="340" t="s">
        <v>2749</v>
      </c>
      <c r="E189" s="496" t="s">
        <v>2796</v>
      </c>
      <c r="F189" s="497"/>
      <c r="G189" s="149"/>
      <c r="H189" s="149"/>
      <c r="I189" s="115"/>
      <c r="J189" s="116"/>
    </row>
    <row r="190" spans="1:10" s="44" customFormat="1" ht="15.75" x14ac:dyDescent="0.25">
      <c r="A190" s="339" t="s">
        <v>2750</v>
      </c>
      <c r="B190" s="496" t="s">
        <v>2796</v>
      </c>
      <c r="C190" s="602"/>
      <c r="D190" s="340" t="s">
        <v>2751</v>
      </c>
      <c r="E190" s="496" t="s">
        <v>2796</v>
      </c>
      <c r="F190" s="497"/>
      <c r="G190" s="149"/>
      <c r="H190" s="149"/>
      <c r="I190" s="115"/>
      <c r="J190" s="116"/>
    </row>
    <row r="191" spans="1:10" s="44" customFormat="1" ht="15.75" x14ac:dyDescent="0.25">
      <c r="A191" s="339" t="s">
        <v>2752</v>
      </c>
      <c r="B191" s="496"/>
      <c r="C191" s="602"/>
      <c r="D191" s="344" t="s">
        <v>2753</v>
      </c>
      <c r="E191" s="496"/>
      <c r="F191" s="497"/>
      <c r="G191" s="149"/>
      <c r="H191" s="149"/>
      <c r="I191" s="115"/>
      <c r="J191" s="116"/>
    </row>
    <row r="192" spans="1:10" s="44" customFormat="1" ht="16.5" thickBot="1" x14ac:dyDescent="0.3">
      <c r="A192" s="341" t="s">
        <v>2754</v>
      </c>
      <c r="B192" s="477" t="s">
        <v>2796</v>
      </c>
      <c r="C192" s="478"/>
      <c r="D192" s="342" t="s">
        <v>2755</v>
      </c>
      <c r="E192" s="477" t="s">
        <v>2796</v>
      </c>
      <c r="F192" s="557"/>
      <c r="G192" s="149"/>
      <c r="H192" s="149"/>
      <c r="I192" s="115"/>
      <c r="J192" s="116"/>
    </row>
    <row r="193" spans="1:10" s="44" customFormat="1" ht="16.5" thickBot="1" x14ac:dyDescent="0.3">
      <c r="A193" s="634" t="s">
        <v>2760</v>
      </c>
      <c r="B193" s="635"/>
      <c r="C193" s="635"/>
      <c r="D193" s="635"/>
      <c r="E193" s="635"/>
      <c r="F193" s="636"/>
      <c r="G193" s="149"/>
      <c r="H193" s="149"/>
      <c r="I193" s="115"/>
      <c r="J193" s="116"/>
    </row>
    <row r="194" spans="1:10" s="44" customFormat="1" ht="31.5" customHeight="1" x14ac:dyDescent="0.25">
      <c r="A194" s="412" t="s">
        <v>2756</v>
      </c>
      <c r="B194" s="474"/>
      <c r="C194" s="474"/>
      <c r="D194" s="338" t="s">
        <v>2757</v>
      </c>
      <c r="E194" s="656"/>
      <c r="F194" s="657"/>
      <c r="G194" s="149"/>
      <c r="H194" s="149"/>
      <c r="I194" s="115"/>
      <c r="J194" s="116"/>
    </row>
    <row r="195" spans="1:10" s="44" customFormat="1" ht="63" customHeight="1" x14ac:dyDescent="0.25">
      <c r="A195" s="339" t="s">
        <v>2758</v>
      </c>
      <c r="B195" s="690"/>
      <c r="C195" s="690"/>
      <c r="D195" s="690"/>
      <c r="E195" s="690"/>
      <c r="F195" s="691"/>
      <c r="G195" s="149"/>
      <c r="H195" s="149"/>
      <c r="I195" s="115"/>
      <c r="J195" s="116"/>
    </row>
    <row r="196" spans="1:10" s="44" customFormat="1" ht="63" customHeight="1" thickBot="1" x14ac:dyDescent="0.3">
      <c r="A196" s="341" t="s">
        <v>2759</v>
      </c>
      <c r="B196" s="692"/>
      <c r="C196" s="692"/>
      <c r="D196" s="692"/>
      <c r="E196" s="692"/>
      <c r="F196" s="693"/>
      <c r="G196" s="149"/>
      <c r="H196" s="149"/>
      <c r="I196" s="115"/>
      <c r="J196" s="116"/>
    </row>
    <row r="197" spans="1:10" customFormat="1" ht="16.5" thickBot="1" x14ac:dyDescent="0.25">
      <c r="A197" s="537" t="s">
        <v>2761</v>
      </c>
      <c r="B197" s="538"/>
      <c r="C197" s="538"/>
      <c r="D197" s="538"/>
      <c r="E197" s="538"/>
      <c r="F197" s="539"/>
    </row>
    <row r="198" spans="1:10" customFormat="1" ht="15.75" x14ac:dyDescent="0.25">
      <c r="A198" s="350" t="s">
        <v>2763</v>
      </c>
      <c r="B198" s="305">
        <v>6.5</v>
      </c>
      <c r="C198" s="304" t="s">
        <v>2554</v>
      </c>
      <c r="D198" s="368" t="s">
        <v>2765</v>
      </c>
      <c r="E198" s="663" t="s">
        <v>2796</v>
      </c>
      <c r="F198" s="664"/>
    </row>
    <row r="199" spans="1:10" customFormat="1" ht="15.75" x14ac:dyDescent="0.25">
      <c r="A199" s="363" t="s">
        <v>2764</v>
      </c>
      <c r="B199" s="662"/>
      <c r="C199" s="662"/>
      <c r="D199" s="340" t="s">
        <v>2766</v>
      </c>
      <c r="E199" s="662"/>
      <c r="F199" s="665"/>
    </row>
    <row r="200" spans="1:10" customFormat="1" ht="16.5" thickBot="1" x14ac:dyDescent="0.3">
      <c r="A200" s="363" t="s">
        <v>2768</v>
      </c>
      <c r="B200" s="730" t="s">
        <v>2796</v>
      </c>
      <c r="C200" s="731"/>
      <c r="D200" s="340" t="s">
        <v>2767</v>
      </c>
      <c r="E200" s="730"/>
      <c r="F200" s="732"/>
    </row>
    <row r="201" spans="1:10" customFormat="1" ht="16.5" thickBot="1" x14ac:dyDescent="0.25">
      <c r="A201" s="537" t="s">
        <v>2762</v>
      </c>
      <c r="B201" s="538"/>
      <c r="C201" s="538"/>
      <c r="D201" s="538"/>
      <c r="E201" s="538"/>
      <c r="F201" s="539"/>
    </row>
    <row r="202" spans="1:10" customFormat="1" ht="15.75" x14ac:dyDescent="0.25">
      <c r="A202" s="363" t="s">
        <v>2769</v>
      </c>
      <c r="B202" s="669"/>
      <c r="C202" s="728"/>
      <c r="D202" s="282" t="str">
        <f>"Number of characters (for checking): "&amp;LEN(B202)</f>
        <v>Number of characters (for checking): 0</v>
      </c>
      <c r="E202" s="724" t="s">
        <v>2774</v>
      </c>
      <c r="F202" s="725"/>
    </row>
    <row r="203" spans="1:10" customFormat="1" ht="15.75" x14ac:dyDescent="0.25">
      <c r="A203" s="363" t="s">
        <v>2770</v>
      </c>
      <c r="B203" s="650"/>
      <c r="C203" s="729"/>
      <c r="D203" s="282" t="str">
        <f>"Number of characters (for checking): "&amp;LEN(B203)</f>
        <v>Number of characters (for checking): 0</v>
      </c>
      <c r="E203" s="726" t="s">
        <v>2775</v>
      </c>
      <c r="F203" s="727"/>
    </row>
    <row r="204" spans="1:10" customFormat="1" ht="15.75" x14ac:dyDescent="0.25">
      <c r="A204" s="363" t="s">
        <v>2771</v>
      </c>
      <c r="B204" s="650"/>
      <c r="C204" s="729"/>
      <c r="D204" s="282" t="str">
        <f>"Number of characters (for checking): "&amp;LEN(B204)</f>
        <v>Number of characters (for checking): 0</v>
      </c>
      <c r="E204" s="726"/>
      <c r="F204" s="727"/>
    </row>
    <row r="205" spans="1:10" customFormat="1" ht="15.75" x14ac:dyDescent="0.25">
      <c r="A205" s="363" t="s">
        <v>2772</v>
      </c>
      <c r="B205" s="283" t="s">
        <v>2776</v>
      </c>
      <c r="C205" s="313"/>
      <c r="D205" s="282" t="str">
        <f>"Number of characters (for checking): "&amp;LEN(C205)</f>
        <v>Number of characters (for checking): 0</v>
      </c>
      <c r="E205" s="726" t="s">
        <v>2779</v>
      </c>
      <c r="F205" s="727"/>
    </row>
    <row r="206" spans="1:10" customFormat="1" ht="15.75" x14ac:dyDescent="0.25">
      <c r="A206" s="363" t="s">
        <v>2773</v>
      </c>
      <c r="B206" s="650"/>
      <c r="C206" s="729"/>
      <c r="D206" s="282" t="str">
        <f>"Number of characters (for checking): "&amp;LEN(B206)</f>
        <v>Number of characters (for checking): 0</v>
      </c>
      <c r="E206" s="726"/>
      <c r="F206" s="727"/>
    </row>
    <row r="207" spans="1:10" customFormat="1" ht="16.5" thickBot="1" x14ac:dyDescent="0.3">
      <c r="A207" s="363" t="s">
        <v>2778</v>
      </c>
      <c r="B207" s="283" t="s">
        <v>2777</v>
      </c>
      <c r="C207" s="283" t="str">
        <f>IF(E198=DD_LMIV!Z3,"16-18°C",IF(OR(E198=DD_LMIV!Z4,E198=DD_LMIV!Z5),"8-10°C",""))</f>
        <v/>
      </c>
      <c r="D207" s="282"/>
      <c r="E207" s="726" t="s">
        <v>2780</v>
      </c>
      <c r="F207" s="727"/>
    </row>
    <row r="208" spans="1:10" customFormat="1" ht="15.75" hidden="1" x14ac:dyDescent="0.25">
      <c r="A208" s="284" t="s">
        <v>1680</v>
      </c>
      <c r="B208" s="285"/>
      <c r="C208" s="285"/>
      <c r="D208" s="285"/>
      <c r="E208" s="285"/>
      <c r="F208" s="286"/>
    </row>
    <row r="209" spans="1:10" customFormat="1" ht="15.75" hidden="1" x14ac:dyDescent="0.25">
      <c r="A209" s="284"/>
      <c r="B209" s="285"/>
      <c r="C209" s="285"/>
      <c r="D209" s="285"/>
      <c r="E209" s="285"/>
      <c r="F209" s="286"/>
    </row>
    <row r="210" spans="1:10" customFormat="1" ht="15.75" hidden="1" x14ac:dyDescent="0.25">
      <c r="A210" s="284"/>
      <c r="B210" s="285"/>
      <c r="C210" s="285"/>
      <c r="D210" s="285"/>
      <c r="E210" s="285"/>
      <c r="F210" s="286"/>
    </row>
    <row r="211" spans="1:10" customFormat="1" ht="16.5" hidden="1" thickBot="1" x14ac:dyDescent="0.3">
      <c r="A211" s="287"/>
      <c r="B211" s="288"/>
      <c r="C211" s="288"/>
      <c r="D211" s="288"/>
      <c r="E211" s="288"/>
      <c r="F211" s="289"/>
    </row>
    <row r="212" spans="1:10" customFormat="1" ht="16.5" thickBot="1" x14ac:dyDescent="0.25">
      <c r="A212" s="537" t="s">
        <v>2781</v>
      </c>
      <c r="B212" s="538"/>
      <c r="C212" s="538"/>
      <c r="D212" s="538"/>
      <c r="E212" s="538"/>
      <c r="F212" s="539"/>
    </row>
    <row r="213" spans="1:10" customFormat="1" ht="15.75" x14ac:dyDescent="0.2">
      <c r="A213" s="350" t="s">
        <v>2782</v>
      </c>
      <c r="B213" s="658" t="s">
        <v>2794</v>
      </c>
      <c r="C213" s="659"/>
      <c r="D213" s="372" t="s">
        <v>2785</v>
      </c>
      <c r="E213" s="660">
        <v>0.08</v>
      </c>
      <c r="F213" s="661"/>
    </row>
    <row r="214" spans="1:10" customFormat="1" ht="15.75" x14ac:dyDescent="0.2">
      <c r="A214" s="340" t="s">
        <v>2783</v>
      </c>
      <c r="B214" s="65" t="s">
        <v>3179</v>
      </c>
      <c r="C214" s="97" t="str">
        <f>IFERROR(VLOOKUP(B214,'Dropdown Auswahl'!AU94:AV95,2,FALSE),"")</f>
        <v/>
      </c>
      <c r="D214" s="373" t="s">
        <v>2786</v>
      </c>
      <c r="E214" s="68">
        <v>0</v>
      </c>
      <c r="F214" s="84">
        <f>E213*$B$41</f>
        <v>0</v>
      </c>
    </row>
    <row r="215" spans="1:10" customFormat="1" ht="16.5" thickBot="1" x14ac:dyDescent="0.25">
      <c r="A215" s="371" t="s">
        <v>2784</v>
      </c>
      <c r="B215" s="264" t="s">
        <v>1023</v>
      </c>
      <c r="C215" s="263" t="str">
        <f>IFERROR(VLOOKUP(B215,'Dropdown Auswahl'!AD2:AE5,2,FALSE),"")</f>
        <v>ER</v>
      </c>
      <c r="D215" s="374" t="s">
        <v>2787</v>
      </c>
      <c r="E215" s="69">
        <v>1.5</v>
      </c>
      <c r="F215" s="85" t="str">
        <f>IF($E$44='Dropdown Auswahl'!AQ93,E213*$B$47,IF($E$44='Dropdown Auswahl'!AQ94,$B$41*$B$47*E213,"0,00"))</f>
        <v>0,00</v>
      </c>
    </row>
    <row r="216" spans="1:10" s="43" customFormat="1" ht="16.5" thickBot="1" x14ac:dyDescent="0.3">
      <c r="A216" s="686" t="s">
        <v>2788</v>
      </c>
      <c r="B216" s="687"/>
      <c r="C216" s="687"/>
      <c r="D216" s="687"/>
      <c r="E216" s="687"/>
      <c r="F216" s="688"/>
      <c r="G216" s="152"/>
      <c r="H216" s="151"/>
      <c r="I216" s="144"/>
      <c r="J216" s="145"/>
    </row>
    <row r="217" spans="1:10" s="43" customFormat="1" ht="33" customHeight="1" thickBot="1" x14ac:dyDescent="0.3">
      <c r="A217" s="418" t="s">
        <v>2789</v>
      </c>
      <c r="B217" s="419" t="s">
        <v>205</v>
      </c>
      <c r="C217" s="419" t="s">
        <v>2790</v>
      </c>
      <c r="D217" s="420" t="s">
        <v>2791</v>
      </c>
      <c r="E217" s="421" t="s">
        <v>2792</v>
      </c>
      <c r="F217" s="422" t="s">
        <v>2793</v>
      </c>
      <c r="G217" s="152"/>
      <c r="H217" s="151"/>
      <c r="I217" s="144"/>
      <c r="J217" s="145"/>
    </row>
    <row r="218" spans="1:10" s="43" customFormat="1" ht="15.75" x14ac:dyDescent="0.25">
      <c r="A218" s="99"/>
      <c r="B218" s="57"/>
      <c r="C218" s="269"/>
      <c r="D218" s="270"/>
      <c r="E218" s="58"/>
      <c r="F218" s="28"/>
      <c r="G218" s="152"/>
      <c r="H218" s="151"/>
      <c r="I218" s="144"/>
      <c r="J218" s="145"/>
    </row>
    <row r="219" spans="1:10" s="43" customFormat="1" ht="15.75" x14ac:dyDescent="0.25">
      <c r="A219" s="29"/>
      <c r="B219" s="271"/>
      <c r="C219" s="269"/>
      <c r="D219" s="50"/>
      <c r="E219" s="54"/>
      <c r="F219" s="272"/>
      <c r="G219" s="152"/>
      <c r="H219" s="151"/>
      <c r="I219" s="144"/>
      <c r="J219" s="145"/>
    </row>
    <row r="220" spans="1:10" s="43" customFormat="1" ht="15.75" x14ac:dyDescent="0.25">
      <c r="A220" s="29"/>
      <c r="B220" s="271"/>
      <c r="C220" s="269"/>
      <c r="D220" s="50"/>
      <c r="E220" s="54"/>
      <c r="F220" s="272"/>
      <c r="G220" s="152"/>
      <c r="H220" s="151"/>
      <c r="I220" s="144"/>
      <c r="J220" s="145"/>
    </row>
    <row r="221" spans="1:10" s="43" customFormat="1" ht="15.75" x14ac:dyDescent="0.25">
      <c r="A221" s="29"/>
      <c r="B221" s="271"/>
      <c r="C221" s="269"/>
      <c r="D221" s="50"/>
      <c r="E221" s="54"/>
      <c r="F221" s="272"/>
      <c r="G221" s="152"/>
      <c r="H221" s="151"/>
      <c r="I221" s="144"/>
      <c r="J221" s="145"/>
    </row>
    <row r="222" spans="1:10" s="43" customFormat="1" ht="15.75" x14ac:dyDescent="0.25">
      <c r="A222" s="29"/>
      <c r="B222" s="271"/>
      <c r="C222" s="269"/>
      <c r="D222" s="50"/>
      <c r="E222" s="54"/>
      <c r="F222" s="272"/>
      <c r="G222" s="152"/>
      <c r="H222" s="151"/>
      <c r="I222" s="144"/>
      <c r="J222" s="145"/>
    </row>
    <row r="223" spans="1:10" s="43" customFormat="1" ht="15.75" x14ac:dyDescent="0.25">
      <c r="A223" s="29"/>
      <c r="B223" s="271"/>
      <c r="C223" s="269"/>
      <c r="D223" s="50"/>
      <c r="E223" s="54"/>
      <c r="F223" s="272"/>
      <c r="G223" s="152"/>
      <c r="H223" s="151"/>
      <c r="I223" s="144"/>
      <c r="J223" s="145"/>
    </row>
    <row r="224" spans="1:10" s="43" customFormat="1" ht="15.75" x14ac:dyDescent="0.25">
      <c r="A224" s="29"/>
      <c r="B224" s="271"/>
      <c r="C224" s="269"/>
      <c r="D224" s="50"/>
      <c r="E224" s="54"/>
      <c r="F224" s="272"/>
      <c r="G224" s="152"/>
      <c r="H224" s="151"/>
      <c r="I224" s="144"/>
      <c r="J224" s="145"/>
    </row>
    <row r="225" spans="1:10" s="43" customFormat="1" ht="15.75" x14ac:dyDescent="0.25">
      <c r="A225" s="29"/>
      <c r="B225" s="271"/>
      <c r="C225" s="269"/>
      <c r="D225" s="50"/>
      <c r="E225" s="54"/>
      <c r="F225" s="272"/>
      <c r="G225" s="152"/>
      <c r="H225" s="151"/>
      <c r="I225" s="144"/>
      <c r="J225" s="145"/>
    </row>
    <row r="226" spans="1:10" s="43" customFormat="1" ht="15.75" x14ac:dyDescent="0.25">
      <c r="A226" s="29"/>
      <c r="B226" s="271"/>
      <c r="C226" s="269"/>
      <c r="D226" s="50"/>
      <c r="E226" s="54"/>
      <c r="F226" s="272"/>
      <c r="G226" s="152"/>
      <c r="H226" s="151"/>
      <c r="I226" s="144"/>
      <c r="J226" s="145"/>
    </row>
    <row r="227" spans="1:10" s="43" customFormat="1" ht="15.75" x14ac:dyDescent="0.25">
      <c r="A227" s="29"/>
      <c r="B227" s="271"/>
      <c r="C227" s="269"/>
      <c r="D227" s="50"/>
      <c r="E227" s="54"/>
      <c r="F227" s="272"/>
      <c r="G227" s="152"/>
      <c r="H227" s="151"/>
      <c r="I227" s="144"/>
      <c r="J227" s="145"/>
    </row>
    <row r="228" spans="1:10" s="43" customFormat="1" ht="15.75" x14ac:dyDescent="0.25">
      <c r="A228" s="29"/>
      <c r="B228" s="271"/>
      <c r="C228" s="269"/>
      <c r="D228" s="50"/>
      <c r="E228" s="54"/>
      <c r="F228" s="272"/>
      <c r="G228" s="152"/>
      <c r="H228" s="151"/>
      <c r="I228" s="144"/>
      <c r="J228" s="145"/>
    </row>
    <row r="229" spans="1:10" s="43" customFormat="1" ht="15.75" x14ac:dyDescent="0.25">
      <c r="A229" s="29"/>
      <c r="B229" s="271"/>
      <c r="C229" s="269"/>
      <c r="D229" s="50"/>
      <c r="E229" s="54"/>
      <c r="F229" s="272"/>
      <c r="G229" s="152"/>
      <c r="H229" s="151"/>
      <c r="I229" s="144"/>
      <c r="J229" s="145"/>
    </row>
    <row r="230" spans="1:10" s="43" customFormat="1" ht="15.75" x14ac:dyDescent="0.25">
      <c r="A230" s="29"/>
      <c r="B230" s="271"/>
      <c r="C230" s="269"/>
      <c r="D230" s="50"/>
      <c r="E230" s="54"/>
      <c r="F230" s="272"/>
      <c r="G230" s="152"/>
      <c r="H230" s="151"/>
      <c r="I230" s="144"/>
      <c r="J230" s="145"/>
    </row>
    <row r="231" spans="1:10" s="43" customFormat="1" ht="15.75" x14ac:dyDescent="0.25">
      <c r="A231" s="29"/>
      <c r="B231" s="271"/>
      <c r="C231" s="269"/>
      <c r="D231" s="50"/>
      <c r="E231" s="54"/>
      <c r="F231" s="272"/>
      <c r="G231" s="152"/>
      <c r="H231" s="151"/>
      <c r="I231" s="144"/>
      <c r="J231" s="145"/>
    </row>
    <row r="232" spans="1:10" s="43" customFormat="1" ht="15.75" x14ac:dyDescent="0.25">
      <c r="A232" s="29"/>
      <c r="B232" s="271"/>
      <c r="C232" s="269"/>
      <c r="D232" s="50"/>
      <c r="E232" s="54"/>
      <c r="F232" s="272"/>
      <c r="G232" s="152"/>
      <c r="H232" s="151"/>
      <c r="I232" s="144"/>
      <c r="J232" s="145"/>
    </row>
    <row r="233" spans="1:10" s="43" customFormat="1" ht="15.75" x14ac:dyDescent="0.25">
      <c r="A233" s="29"/>
      <c r="B233" s="271"/>
      <c r="C233" s="269"/>
      <c r="D233" s="50"/>
      <c r="E233" s="54"/>
      <c r="F233" s="272"/>
      <c r="G233" s="152"/>
      <c r="H233" s="151"/>
      <c r="I233" s="144"/>
      <c r="J233" s="145"/>
    </row>
    <row r="234" spans="1:10" s="43" customFormat="1" ht="15.75" x14ac:dyDescent="0.25">
      <c r="A234" s="29"/>
      <c r="B234" s="271"/>
      <c r="C234" s="269"/>
      <c r="D234" s="50"/>
      <c r="E234" s="54"/>
      <c r="F234" s="272"/>
      <c r="G234" s="152"/>
      <c r="H234" s="151"/>
      <c r="I234" s="144"/>
      <c r="J234" s="145"/>
    </row>
    <row r="235" spans="1:10" s="43" customFormat="1" ht="15.75" x14ac:dyDescent="0.25">
      <c r="A235" s="29"/>
      <c r="B235" s="271"/>
      <c r="C235" s="269"/>
      <c r="D235" s="50"/>
      <c r="E235" s="54"/>
      <c r="F235" s="272"/>
      <c r="G235" s="152"/>
      <c r="H235" s="151"/>
      <c r="I235" s="144"/>
      <c r="J235" s="145"/>
    </row>
    <row r="236" spans="1:10" s="43" customFormat="1" ht="15.75" x14ac:dyDescent="0.25">
      <c r="A236" s="29"/>
      <c r="B236" s="271"/>
      <c r="C236" s="269"/>
      <c r="D236" s="50"/>
      <c r="E236" s="54"/>
      <c r="F236" s="272"/>
      <c r="G236" s="152"/>
      <c r="H236" s="151"/>
      <c r="I236" s="144"/>
      <c r="J236" s="145"/>
    </row>
    <row r="237" spans="1:10" s="43" customFormat="1" ht="16.5" thickBot="1" x14ac:dyDescent="0.3">
      <c r="A237" s="30"/>
      <c r="B237" s="273"/>
      <c r="C237" s="268"/>
      <c r="D237" s="51"/>
      <c r="E237" s="55"/>
      <c r="F237" s="274"/>
      <c r="G237" s="152"/>
      <c r="H237" s="151"/>
      <c r="I237" s="144"/>
      <c r="J237" s="145"/>
    </row>
  </sheetData>
  <sheetProtection algorithmName="SHA-512" hashValue="fg5rZwHpDjHQ0b7pqLgASB/15MHcPES8C4Myoxy2V6pZ22YamJ2b3ixeXqEdhIyoVGkPLEI6VpqnLKWWFeE51g==" saltValue="KLAqQMcHWa1YUdO0HQ0IiA==" spinCount="100000" sheet="1" objects="1" scenarios="1"/>
  <dataConsolidate>
    <dataRefs count="1">
      <dataRef ref="B1" sheet="Product data sheet"/>
    </dataRefs>
  </dataConsolidate>
  <mergeCells count="238">
    <mergeCell ref="A12:C12"/>
    <mergeCell ref="A64:C64"/>
    <mergeCell ref="E202:F202"/>
    <mergeCell ref="A201:F201"/>
    <mergeCell ref="E203:F203"/>
    <mergeCell ref="E204:F204"/>
    <mergeCell ref="E205:F205"/>
    <mergeCell ref="E206:F206"/>
    <mergeCell ref="E207:F207"/>
    <mergeCell ref="B202:C202"/>
    <mergeCell ref="B203:C203"/>
    <mergeCell ref="B204:C204"/>
    <mergeCell ref="B206:C206"/>
    <mergeCell ref="B179:C179"/>
    <mergeCell ref="B200:C200"/>
    <mergeCell ref="E200:F200"/>
    <mergeCell ref="E179:F179"/>
    <mergeCell ref="D183:F183"/>
    <mergeCell ref="A168:F168"/>
    <mergeCell ref="B170:C170"/>
    <mergeCell ref="B182:C182"/>
    <mergeCell ref="A184:F184"/>
    <mergeCell ref="B185:C185"/>
    <mergeCell ref="B191:C191"/>
    <mergeCell ref="E191:F191"/>
    <mergeCell ref="B186:C186"/>
    <mergeCell ref="E186:F186"/>
    <mergeCell ref="B187:C187"/>
    <mergeCell ref="E187:F187"/>
    <mergeCell ref="E188:F188"/>
    <mergeCell ref="E177:F177"/>
    <mergeCell ref="B174:C174"/>
    <mergeCell ref="E173:F173"/>
    <mergeCell ref="E185:F185"/>
    <mergeCell ref="B181:C181"/>
    <mergeCell ref="E181:F181"/>
    <mergeCell ref="B183:C183"/>
    <mergeCell ref="B177:C177"/>
    <mergeCell ref="A216:F216"/>
    <mergeCell ref="E1:F1"/>
    <mergeCell ref="B192:C192"/>
    <mergeCell ref="E192:F192"/>
    <mergeCell ref="B195:F195"/>
    <mergeCell ref="B196:F196"/>
    <mergeCell ref="B194:C194"/>
    <mergeCell ref="E130:F130"/>
    <mergeCell ref="E131:F131"/>
    <mergeCell ref="E132:F132"/>
    <mergeCell ref="E133:F133"/>
    <mergeCell ref="E135:F135"/>
    <mergeCell ref="B189:C189"/>
    <mergeCell ref="E189:F189"/>
    <mergeCell ref="B190:C190"/>
    <mergeCell ref="E190:F190"/>
    <mergeCell ref="B127:C127"/>
    <mergeCell ref="D127:F127"/>
    <mergeCell ref="D120:F121"/>
    <mergeCell ref="A140:F140"/>
    <mergeCell ref="B141:C141"/>
    <mergeCell ref="D141:F141"/>
    <mergeCell ref="B142:C142"/>
    <mergeCell ref="E142:F142"/>
    <mergeCell ref="B213:C213"/>
    <mergeCell ref="E213:F213"/>
    <mergeCell ref="B199:C199"/>
    <mergeCell ref="E198:F198"/>
    <mergeCell ref="E199:F199"/>
    <mergeCell ref="A113:F113"/>
    <mergeCell ref="E103:F103"/>
    <mergeCell ref="B106:F109"/>
    <mergeCell ref="A167:F167"/>
    <mergeCell ref="B143:C143"/>
    <mergeCell ref="E143:F143"/>
    <mergeCell ref="B144:C144"/>
    <mergeCell ref="E144:F144"/>
    <mergeCell ref="B154:C154"/>
    <mergeCell ref="B169:C169"/>
    <mergeCell ref="A114:A115"/>
    <mergeCell ref="B114:C115"/>
    <mergeCell ref="B136:C136"/>
    <mergeCell ref="B137:C137"/>
    <mergeCell ref="B138:C138"/>
    <mergeCell ref="B139:C139"/>
    <mergeCell ref="E136:F136"/>
    <mergeCell ref="E104:F104"/>
    <mergeCell ref="E137:F137"/>
    <mergeCell ref="A212:F212"/>
    <mergeCell ref="A100:F100"/>
    <mergeCell ref="A178:F178"/>
    <mergeCell ref="B180:C180"/>
    <mergeCell ref="E180:F180"/>
    <mergeCell ref="B103:C103"/>
    <mergeCell ref="A159:F159"/>
    <mergeCell ref="A161:A162"/>
    <mergeCell ref="B161:F162"/>
    <mergeCell ref="B163:F164"/>
    <mergeCell ref="A163:A164"/>
    <mergeCell ref="A165:A166"/>
    <mergeCell ref="B165:F166"/>
    <mergeCell ref="A197:F197"/>
    <mergeCell ref="A106:A109"/>
    <mergeCell ref="E138:F138"/>
    <mergeCell ref="E139:F139"/>
    <mergeCell ref="E154:F154"/>
    <mergeCell ref="B155:C155"/>
    <mergeCell ref="E155:F155"/>
    <mergeCell ref="B158:C158"/>
    <mergeCell ref="E158:F158"/>
    <mergeCell ref="E194:F194"/>
    <mergeCell ref="A193:F193"/>
    <mergeCell ref="B110:F112"/>
    <mergeCell ref="A110:A112"/>
    <mergeCell ref="B153:C153"/>
    <mergeCell ref="B156:C156"/>
    <mergeCell ref="B157:C157"/>
    <mergeCell ref="B172:C172"/>
    <mergeCell ref="A175:F175"/>
    <mergeCell ref="B176:C176"/>
    <mergeCell ref="E176:F176"/>
    <mergeCell ref="B134:C134"/>
    <mergeCell ref="E134:F134"/>
    <mergeCell ref="A126:F126"/>
    <mergeCell ref="B131:C131"/>
    <mergeCell ref="B132:C132"/>
    <mergeCell ref="B133:C133"/>
    <mergeCell ref="B135:C135"/>
    <mergeCell ref="E128:F128"/>
    <mergeCell ref="E129:F129"/>
    <mergeCell ref="A171:F171"/>
    <mergeCell ref="B173:C173"/>
    <mergeCell ref="B150:C150"/>
    <mergeCell ref="B151:C151"/>
    <mergeCell ref="B152:C152"/>
    <mergeCell ref="B50:C50"/>
    <mergeCell ref="B41:C41"/>
    <mergeCell ref="A58:F58"/>
    <mergeCell ref="A62:F62"/>
    <mergeCell ref="A84:F84"/>
    <mergeCell ref="B85:C85"/>
    <mergeCell ref="E86:F86"/>
    <mergeCell ref="B92:C92"/>
    <mergeCell ref="E92:F92"/>
    <mergeCell ref="E87:F87"/>
    <mergeCell ref="B87:C87"/>
    <mergeCell ref="A65:F65"/>
    <mergeCell ref="B79:C79"/>
    <mergeCell ref="E79:F79"/>
    <mergeCell ref="B80:C80"/>
    <mergeCell ref="E80:F80"/>
    <mergeCell ref="B81:C81"/>
    <mergeCell ref="E81:F81"/>
    <mergeCell ref="B86:C86"/>
    <mergeCell ref="B90:F90"/>
    <mergeCell ref="B91:F91"/>
    <mergeCell ref="B88:C88"/>
    <mergeCell ref="B89:C89"/>
    <mergeCell ref="A60:C60"/>
    <mergeCell ref="E39:F39"/>
    <mergeCell ref="E40:F40"/>
    <mergeCell ref="D38:F38"/>
    <mergeCell ref="E48:F48"/>
    <mergeCell ref="B42:C42"/>
    <mergeCell ref="D42:F42"/>
    <mergeCell ref="E33:F33"/>
    <mergeCell ref="B34:C34"/>
    <mergeCell ref="A49:F49"/>
    <mergeCell ref="A43:F43"/>
    <mergeCell ref="B44:C44"/>
    <mergeCell ref="E45:F45"/>
    <mergeCell ref="E46:F46"/>
    <mergeCell ref="B47:C47"/>
    <mergeCell ref="C48:D48"/>
    <mergeCell ref="B20:C20"/>
    <mergeCell ref="E20:F20"/>
    <mergeCell ref="B30:F30"/>
    <mergeCell ref="E32:F32"/>
    <mergeCell ref="E78:F78"/>
    <mergeCell ref="B16:C16"/>
    <mergeCell ref="E16:F16"/>
    <mergeCell ref="B17:C17"/>
    <mergeCell ref="E17:F17"/>
    <mergeCell ref="B25:C25"/>
    <mergeCell ref="E25:F25"/>
    <mergeCell ref="A26:F26"/>
    <mergeCell ref="B27:F27"/>
    <mergeCell ref="B21:C21"/>
    <mergeCell ref="E21:F21"/>
    <mergeCell ref="A31:F31"/>
    <mergeCell ref="A37:F37"/>
    <mergeCell ref="B36:C36"/>
    <mergeCell ref="D36:F36"/>
    <mergeCell ref="B28:F28"/>
    <mergeCell ref="B29:F29"/>
    <mergeCell ref="A22:F22"/>
    <mergeCell ref="B24:C24"/>
    <mergeCell ref="B38:C38"/>
    <mergeCell ref="D59:F60"/>
    <mergeCell ref="B104:C104"/>
    <mergeCell ref="B145:C145"/>
    <mergeCell ref="B146:C146"/>
    <mergeCell ref="B147:C147"/>
    <mergeCell ref="B148:C148"/>
    <mergeCell ref="B149:C149"/>
    <mergeCell ref="A8:C8"/>
    <mergeCell ref="A13:F13"/>
    <mergeCell ref="B14:C14"/>
    <mergeCell ref="B15:C15"/>
    <mergeCell ref="E15:F15"/>
    <mergeCell ref="E14:F14"/>
    <mergeCell ref="A11:C11"/>
    <mergeCell ref="A9:C9"/>
    <mergeCell ref="A10:C10"/>
    <mergeCell ref="E2:F12"/>
    <mergeCell ref="B3:C6"/>
    <mergeCell ref="A5:A6"/>
    <mergeCell ref="B2:C2"/>
    <mergeCell ref="B18:C18"/>
    <mergeCell ref="E18:F18"/>
    <mergeCell ref="E19:F19"/>
    <mergeCell ref="A101:F101"/>
    <mergeCell ref="D102:E102"/>
    <mergeCell ref="B102:C102"/>
    <mergeCell ref="B105:C105"/>
    <mergeCell ref="A66:F66"/>
    <mergeCell ref="A69:F69"/>
    <mergeCell ref="B76:C76"/>
    <mergeCell ref="E77:F77"/>
    <mergeCell ref="A75:F75"/>
    <mergeCell ref="A72:F72"/>
    <mergeCell ref="B95:C95"/>
    <mergeCell ref="E95:F95"/>
    <mergeCell ref="A96:F99"/>
    <mergeCell ref="B93:C93"/>
    <mergeCell ref="E93:F93"/>
    <mergeCell ref="B94:C94"/>
    <mergeCell ref="E94:F94"/>
    <mergeCell ref="D89:F89"/>
    <mergeCell ref="E88:F88"/>
  </mergeCells>
  <conditionalFormatting sqref="B15:C15">
    <cfRule type="expression" dxfId="356" priority="353">
      <formula>AND(B15="")</formula>
    </cfRule>
  </conditionalFormatting>
  <conditionalFormatting sqref="B86:C86 E88">
    <cfRule type="expression" dxfId="355" priority="316">
      <formula>AND($B$85&lt;&gt;"",B86="")</formula>
    </cfRule>
  </conditionalFormatting>
  <conditionalFormatting sqref="E86:F86">
    <cfRule type="expression" dxfId="354" priority="314">
      <formula>AND($B$85&lt;&gt;"",E86="")</formula>
    </cfRule>
  </conditionalFormatting>
  <conditionalFormatting sqref="E87:F87">
    <cfRule type="expression" dxfId="353" priority="313">
      <formula>AND($B$85&lt;&gt;"",E87="")</formula>
    </cfRule>
  </conditionalFormatting>
  <conditionalFormatting sqref="E85:F85">
    <cfRule type="expression" dxfId="352" priority="265">
      <formula>AND($B$85&lt;&gt;"",E85="")</formula>
    </cfRule>
  </conditionalFormatting>
  <conditionalFormatting sqref="E78:F78">
    <cfRule type="expression" dxfId="351" priority="169">
      <formula>E78="Palettenvolumen plausibel"</formula>
    </cfRule>
    <cfRule type="expression" dxfId="350" priority="174">
      <formula>AND(E78="Palettenvolumen unplausibel",E82&lt;&gt;"")</formula>
    </cfRule>
  </conditionalFormatting>
  <conditionalFormatting sqref="C32">
    <cfRule type="expression" dxfId="349" priority="166">
      <formula>$C$32="GTIN-length plausible"</formula>
    </cfRule>
    <cfRule type="expression" dxfId="348" priority="170">
      <formula>$C$32="GTIN-length implausible"</formula>
    </cfRule>
  </conditionalFormatting>
  <conditionalFormatting sqref="C39">
    <cfRule type="expression" dxfId="347" priority="173">
      <formula>$C$39="GTIN-length implausible"</formula>
    </cfRule>
    <cfRule type="expression" dxfId="346" priority="185">
      <formula>$C$39="GTIN-length plausible"</formula>
    </cfRule>
  </conditionalFormatting>
  <conditionalFormatting sqref="C45">
    <cfRule type="expression" dxfId="345" priority="222">
      <formula>$C$45="GTIN-length implausible"</formula>
    </cfRule>
    <cfRule type="expression" dxfId="344" priority="239">
      <formula>$C$45="GTIN-length plausible"</formula>
    </cfRule>
  </conditionalFormatting>
  <conditionalFormatting sqref="C77">
    <cfRule type="expression" dxfId="343" priority="161">
      <formula>$C$77="GTIN-Länge unplausibel"</formula>
    </cfRule>
    <cfRule type="expression" dxfId="342" priority="290">
      <formula>$C$77="GTIN-Länge plausibel"</formula>
    </cfRule>
  </conditionalFormatting>
  <conditionalFormatting sqref="E46:F46">
    <cfRule type="expression" dxfId="341" priority="249">
      <formula>AND($E$46="",$B$45="")</formula>
    </cfRule>
  </conditionalFormatting>
  <conditionalFormatting sqref="A103:F104 F105 A113:F184 A110:B111 A185:E185 A106:F109 A105:B105 A186:F215">
    <cfRule type="expression" dxfId="340" priority="7">
      <formula>$D$102=0</formula>
    </cfRule>
  </conditionalFormatting>
  <conditionalFormatting sqref="E103:F103">
    <cfRule type="expression" dxfId="339" priority="128">
      <formula>AND($D$102=1,$E$103="")</formula>
    </cfRule>
  </conditionalFormatting>
  <conditionalFormatting sqref="E104:F104">
    <cfRule type="expression" dxfId="338" priority="47">
      <formula>AND($D$102=1,$E$104="")</formula>
    </cfRule>
  </conditionalFormatting>
  <conditionalFormatting sqref="D105:E105">
    <cfRule type="expression" dxfId="337" priority="13">
      <formula>$D$102=0</formula>
    </cfRule>
  </conditionalFormatting>
  <dataValidations xWindow="1121" yWindow="631" count="94">
    <dataValidation type="whole" allowBlank="1" showErrorMessage="1" promptTitle="Multi 1" prompt="Siehe Bedienungsanleitung. Nur relevant bei alternativen Verkaufseinheiten wie Doppelpacks, Getränken (Sixpacks) oder ähnlichem." sqref="C33" xr:uid="{00000000-0002-0000-0000-000000000000}">
      <formula1>1</formula1>
      <formula2>9999</formula2>
    </dataValidation>
    <dataValidation type="whole" allowBlank="1" showErrorMessage="1" promptTitle="Multi 2" prompt="Siehe Bedienungsanleitung. Nur relevant bei alternativen Verkaufseinheiten wie Doppelpacks, Getränken (Sixpacks) oder ähnlichem." sqref="B33" xr:uid="{00000000-0002-0000-0000-000001000000}">
      <formula1>1</formula1>
      <formula2>9999</formula2>
    </dataValidation>
    <dataValidation type="textLength" allowBlank="1" showInputMessage="1" showErrorMessage="1" error="Bitte Überprüfen Sie die Anzahl der Zeichen" promptTitle="Zusatztext" prompt="Max. 13 stellig und alphanumerisch" sqref="E20:F20" xr:uid="{00000000-0002-0000-0000-000002000000}">
      <formula1>1</formula1>
      <formula2>14</formula2>
    </dataValidation>
    <dataValidation type="textLength" operator="lessThan" allowBlank="1" showInputMessage="1" showErrorMessage="1" errorTitle="Länge Materialkurztext" error="Der Materialkurztext ist zu Lang (max. 22 Zeichen)." promptTitle="Materialtext" prompt="(früher: Artikeltext oder Artikelkurztext)_x000a_Max. 22 stellig und alphanumerisch" sqref="B20:C20" xr:uid="{00000000-0002-0000-0000-000003000000}">
      <formula1>23</formula1>
    </dataValidation>
    <dataValidation type="textLength" allowBlank="1" showInputMessage="1" showErrorMessage="1" errorTitle="Verkaufsorganisation" error="Die Verkaufsorganisation (VK-Org.) ist vierstellig, alphanumerisch und muss mit führenden Nullen angegeben werden (z.B. 0640)." promptTitle="VK-Org." prompt="Häufige Werte:_x000a_Discount - 0630_x000a_Vollsort. - 0640" sqref="B17:C17" xr:uid="{00000000-0002-0000-0000-000004000000}">
      <formula1>4</formula1>
      <formula2>4</formula2>
    </dataValidation>
    <dataValidation type="textLength" operator="lessThan" allowBlank="1" showInputMessage="1" showErrorMessage="1" errorTitle="Länge Mengentext" error="Der Mengentext darf maximal 8 Zeichen haben (z.B. 250g PK)." promptTitle="Mengentext" prompt="Max. 8 stellig" sqref="E19:F19" xr:uid="{00000000-0002-0000-0000-000005000000}">
      <formula1>9</formula1>
    </dataValidation>
    <dataValidation type="textLength" errorStyle="warning" operator="lessThan" allowBlank="1" showErrorMessage="1" error="Bitte überprüfen Sie die Anzahl der Zeichen" promptTitle="Lieferantenartikelnummer" prompt="Ist die Artikelnummer des Lieferanten, 15stellig und alphanumerisch " sqref="F52:F57 C52:C57" xr:uid="{00000000-0002-0000-0000-000006000000}">
      <formula1>16</formula1>
    </dataValidation>
    <dataValidation allowBlank="1" showErrorMessage="1" promptTitle="REWE interne Angaben" prompt="vom Einkauf anzugeben" sqref="A217" xr:uid="{00000000-0002-0000-0000-000007000000}"/>
    <dataValidation type="textLength" operator="equal" allowBlank="1" showInputMessage="1" showErrorMessage="1" errorTitle="UN-Nummer" error="Bitte überprüfen Sie Ihre Eingabe. _x000a_Die UN-Nummer ist immer eine 4 stellige Zahl." sqref="B85:C85" xr:uid="{00000000-0002-0000-0000-000008000000}">
      <formula1>4</formula1>
    </dataValidation>
    <dataValidation type="custom" allowBlank="1" showInputMessage="1" showErrorMessage="1" sqref="A86" xr:uid="{00000000-0002-0000-0000-000009000000}">
      <formula1>" "</formula1>
    </dataValidation>
    <dataValidation type="textLength" operator="lessThanOrEqual" allowBlank="1" showInputMessage="1" showErrorMessage="1" errorTitle="Länge Lieferantenartikelnummer" error="Die Lieferantenartikelnummer ist alphanumerisch und kann maximal 15 Stellen umfassen." promptTitle="Supplier internal product number" prompt="Max. 15 alphanumeric characters" sqref="B30:F30" xr:uid="{00000000-0002-0000-0000-00000B000000}">
      <formula1>15</formula1>
    </dataValidation>
    <dataValidation type="textLength" operator="lessThan" allowBlank="1" showInputMessage="1" showErrorMessage="1" errorTitle="Länge Bontext" error="Der Bontext ist alphanumerisch und kann maximal 16 Zeichen umfassen." promptTitle="Bontext" prompt="(früher: Kassentext)_x000a_Max. 16 stellig und alphanumerisch" sqref="B21:C21" xr:uid="{00000000-0002-0000-0000-00000C000000}">
      <formula1>17</formula1>
    </dataValidation>
    <dataValidation type="textLength" operator="equal" allowBlank="1" showInputMessage="1" showErrorMessage="1" error="Bitte überprüfen Sie die Anzahl der Zahlen" promptTitle="Customs tariff number (2/2)" prompt="Put the last 3 digits here (digit 9 and 10 according to TARIC/EU. Digit 11 according to national application)._x000a_Please also put leading zeros." sqref="C51" xr:uid="{00000000-0002-0000-0000-00000D000000}">
      <formula1>3</formula1>
    </dataValidation>
    <dataValidation type="textLength" operator="equal" allowBlank="1" showErrorMessage="1" errorTitle="Länge WAWI-Nummer" error="WAWI-Nummern bestehen aus einem Buchstaben und einer vierstelligen Zahlenfolge (z.B. A1234)." promptTitle="Weitere Lieferanten" prompt="Bitte links aufklappen" sqref="B15:C16" xr:uid="{00000000-0002-0000-0000-00000E000000}">
      <formula1>5</formula1>
    </dataValidation>
    <dataValidation type="whole" allowBlank="1" showInputMessage="1" showErrorMessage="1" sqref="B41:C41 B47:C47" xr:uid="{00000000-0002-0000-0000-000010000000}">
      <formula1>0</formula1>
      <formula2>99999999</formula2>
    </dataValidation>
    <dataValidation type="decimal" allowBlank="1" showInputMessage="1" showErrorMessage="1" promptTitle="Gebinde-GTIN - Gebindeeinheit 1" prompt="Die Gebinde-GTIN darf nicht gleich der Stück-GTIN sein._x000a_Sollte in Ausnahmefällen keine Gebinde-GTIN vorhanden sein, so lassen Sie diese leer und wählen Sie den Gebinde-GTIN-Typ &quot;ZD&quot; aus. Dann muss jedoch zwingend eine Lieferanten-Art.nr. angegeben werden." sqref="B39" xr:uid="{00000000-0002-0000-0000-000011000000}">
      <formula1>0</formula1>
      <formula2>9999999999999990</formula2>
    </dataValidation>
    <dataValidation type="decimal" allowBlank="1" showInputMessage="1" showErrorMessage="1" promptTitle="Base/sales/consumer unit" prompt="The base unit is usually the individual piece or the smallest consumer unit._x000a_In the case of displays, the GTIN of the display/display is entered here and the GTINs of the base articles are entered in the section regarding Displays at the very end." sqref="B32" xr:uid="{00000000-0002-0000-0000-000012000000}">
      <formula1>0</formula1>
      <formula2>9999999999999990</formula2>
    </dataValidation>
    <dataValidation type="decimal" allowBlank="1" showInputMessage="1" showErrorMessage="1" promptTitle="Net quantity" prompt="Put here the net quantity that is relevant for the consumer._x000a_e.g. 100g chocolate bar_x000a_100 (=net quantity) _x000a_G (=measuring unit) _x000a_bar (=type of packaging)" sqref="B34:C34" xr:uid="{00000000-0002-0000-0000-000013000000}">
      <formula1>0.000001</formula1>
      <formula2>99999999999999900</formula2>
    </dataValidation>
    <dataValidation type="textLength" operator="equal" showInputMessage="1" showErrorMessage="1" errorTitle="Warengruppe" error="Eine Warengruppe ist eine vierstellige Zahl mit führenden Nullen (z.B. 3711 oder 0815)." promptTitle="Warengruppe" prompt="Hier ist die vierstellige Warengruppe als Zahl einzugeben. Führende Nullen sind anzugeben (z.B. 4711 oder 0815)." sqref="B18:C18" xr:uid="{00000000-0002-0000-0000-000014000000}">
      <formula1>4</formula1>
    </dataValidation>
    <dataValidation type="textLength" operator="equal" allowBlank="1" showInputMessage="1" showErrorMessage="1" errorTitle="Vetriebsweg" error="Der Vertriebsweg ist zweistellig und alphanumerisch (z.B. 60) " promptTitle="Vertriebsweg" prompt="Häufige Werte:_x000a_Discount - 30_x000a_Vollsortiment - 60" sqref="E17:F17" xr:uid="{00000000-0002-0000-0000-000015000000}">
      <formula1>2</formula1>
    </dataValidation>
    <dataValidation type="decimal" allowBlank="1" showInputMessage="1" showErrorMessage="1" sqref="E35" xr:uid="{00000000-0002-0000-0000-000016000000}">
      <formula1>0.000001</formula1>
      <formula2>999999999999</formula2>
    </dataValidation>
    <dataValidation type="decimal" allowBlank="1" showInputMessage="1" showErrorMessage="1" sqref="B23" xr:uid="{00000000-0002-0000-0000-000017000000}">
      <formula1>0.0000001</formula1>
      <formula2>999999999999999</formula2>
    </dataValidation>
    <dataValidation type="whole" allowBlank="1" showInputMessage="1" showErrorMessage="1" sqref="B14:C14" xr:uid="{00000000-0002-0000-0000-000018000000}">
      <formula1>0</formula1>
      <formula2>999999999</formula2>
    </dataValidation>
    <dataValidation type="whole" allowBlank="1" showInputMessage="1" showErrorMessage="1" sqref="B28:F28" xr:uid="{00000000-0002-0000-0000-000019000000}">
      <formula1>0</formula1>
      <formula2>999999999999999</formula2>
    </dataValidation>
    <dataValidation type="whole" allowBlank="1" showInputMessage="1" showErrorMessage="1" sqref="B80:C80 E103:F104" xr:uid="{00000000-0002-0000-0000-00001D000000}">
      <formula1>0</formula1>
      <formula2>9999</formula2>
    </dataValidation>
    <dataValidation type="decimal" allowBlank="1" showInputMessage="1" showErrorMessage="1" sqref="E188:F188 B188 E182 B198 E170" xr:uid="{00000000-0002-0000-0000-00001E000000}">
      <formula1>0</formula1>
      <formula2>100</formula2>
    </dataValidation>
    <dataValidation type="whole" allowBlank="1" showErrorMessage="1" errorTitle="Multi" error="Der Multi ist eine ganze Zahl (z.B. 2 oder 6 oder 24)." promptTitle="Multi2 - Gebinde" prompt="Siehe Bedienungsanleitung. Nur relevant bei alternativen Verkaufseinheiten wie Doppelpacks, Getränken (Sixpacks) oder ähnlichem." sqref="B46 B40" xr:uid="{00000000-0002-0000-0000-000020000000}">
      <formula1>1</formula1>
      <formula2>9999</formula2>
    </dataValidation>
    <dataValidation type="whole" allowBlank="1" showErrorMessage="1" errorTitle="Multi" error="Der Multi ist eine ganze Zahl (z.B. 2 oder 6 oder 24)." promptTitle="Multi1 - Gebinde" prompt="Siehe Bedienungsanleitung. Nur relevant bei alternativen Verkaufseinheiten wie Doppelpacks, Getränken (Sixpacks) oder ähnlichem." sqref="C46 C40" xr:uid="{00000000-0002-0000-0000-000021000000}">
      <formula1>1</formula1>
      <formula2>9999</formula2>
    </dataValidation>
    <dataValidation type="decimal" allowBlank="1" showInputMessage="1" showErrorMessage="1" promptTitle="Deposit value - packaging unit 2" prompt="Please enter here only the deposit value of the carrier (e.g. 1,50€ for an empty box)." sqref="E215" xr:uid="{00000000-0002-0000-0000-000022000000}">
      <formula1>0</formula1>
      <formula2>9999</formula2>
    </dataValidation>
    <dataValidation allowBlank="1" showInputMessage="1" showErrorMessage="1" errorTitle="Ungültiges Datum eingegeben" error="Das Datum kann zwischen dem Tagesdatum und bis zu 365 Tage in der Zukunft liegen." promptTitle="Date" prompt="To be filled in only in case of changes. Not required for new articles." sqref="D10" xr:uid="{00000000-0002-0000-0000-000024000000}"/>
    <dataValidation type="decimal" allowBlank="1" showInputMessage="1" showErrorMessage="1" promptTitle="Gebinde-GTIN - Gebindeeinheit 2" prompt="Die Gebinde-GTIN darf nicht gleich der Stück-GTIN sein._x000a_Sollte in Ausnahmefällen keine Gebinde-GTIN vorhanden sein, so lassen Sie diese leer und wählen Sie den Gebinde-GTIN-Typ &quot;ZD&quot; aus. Dann muss jedoch zwingend eine Lieferanten-Art.nr. angegeben werden." sqref="B45" xr:uid="{00000000-0002-0000-0000-000025000000}">
      <formula1>0</formula1>
      <formula2>9999999999999990</formula2>
    </dataValidation>
    <dataValidation type="list" allowBlank="1" showInputMessage="1" showErrorMessage="1" promptTitle="Einheitentyp" prompt="Gibt an, ob die Gebindeeinheit eine Bestelleinheit, Liefereinheit und/oder Fakturiereinheit ist._x000a_Dafür können auch die Zellen C38 und E38 genutzt werden." sqref="B48" xr:uid="{00000000-0002-0000-0000-000026000000}">
      <formula1>$Q$2:$Q$4</formula1>
    </dataValidation>
    <dataValidation type="list" allowBlank="1" showInputMessage="1" showErrorMessage="1" sqref="C48:F48" xr:uid="{00000000-0002-0000-0000-000027000000}">
      <formula1>$Q$2:$Q$4</formula1>
    </dataValidation>
    <dataValidation allowBlank="1" showInputMessage="1" showErrorMessage="1" promptTitle="Sowie" prompt="Zertifizierungen und Qualitäts-Merkmale_x000a_" sqref="A52:A53" xr:uid="{00000000-0002-0000-0000-000028000000}"/>
    <dataValidation allowBlank="1" showInputMessage="1" showErrorMessage="1" promptTitle="Sowie" prompt="Zertifizierungen und Qualitäts-Merkmale" sqref="D52:D53" xr:uid="{00000000-0002-0000-0000-000029000000}"/>
    <dataValidation type="decimal" allowBlank="1" showInputMessage="1" showErrorMessage="1" promptTitle="Deposit value - packaging unit 1" prompt="Please enter here only the deposit value of the carrier (e.g. 1,50€ for an empty box)." sqref="E214" xr:uid="{00000000-0002-0000-0000-00002A000000}">
      <formula1>0</formula1>
      <formula2>9999</formula2>
    </dataValidation>
    <dataValidation type="decimal" allowBlank="1" showInputMessage="1" showErrorMessage="1" promptTitle="Deposit value - Base unit" prompt="Please enter only the deposit value of the individual item here (e.g. 0.08 for a 0.33l or 0.5l beer bottle)." sqref="E213:F213" xr:uid="{00000000-0002-0000-0000-00002B000000}">
      <formula1>0</formula1>
      <formula2>9999</formula2>
    </dataValidation>
    <dataValidation type="textLength" operator="equal" allowBlank="1" showInputMessage="1" showErrorMessage="1" errorTitle="Marke" error="Der Markencode ist vierstellig, alphanumerisch und muss mit ggf. führenden Nullen angegeben werden (z.B. A054, D_VS)." promptTitle="Marke" prompt="Hier ist der vierstellige SAP-Code der Marke einzugeben (z.B. D_VS, D_DS oder A054)._x000a__x000a_Marken-Codes finden Sie im Dialog 572 in SAM. Im Feld &quot;Markenattribut&quot; einfach &quot;%&quot; eingeben gefolgt vom Suchbegriff." sqref="E18:F18" xr:uid="{00000000-0002-0000-0000-00002C000000}">
      <formula1>4</formula1>
    </dataValidation>
    <dataValidation type="whole" allowBlank="1" showInputMessage="1" showErrorMessage="1" promptTitle="Pallet without GTIN" prompt="If the pallet doesn't have a GTIN, please leave this field empty and choose &quot;ZD&quot; as GTIN type in cell E77." sqref="B77" xr:uid="{00000000-0002-0000-0000-00002D000000}">
      <formula1>0</formula1>
      <formula2>99999999999999</formula2>
    </dataValidation>
    <dataValidation type="textLength" operator="equal" allowBlank="1" showInputMessage="1" showErrorMessage="1" error="Bitte überprüfen Sie die Anzahl der Zahlen" promptTitle="Customs tariff number (1/2)" prompt="Put the first 8 digits here (6 digits HS-code, 2 digits KN-code)_x000a_Please also put leading zeros." sqref="B51" xr:uid="{00000000-0002-0000-0000-00002E000000}">
      <formula1>8</formula1>
    </dataValidation>
    <dataValidation type="decimal" allowBlank="1" showInputMessage="1" showErrorMessage="1" errorTitle="Abmessung" error="Höhe/Breite/Tiefe nur nummerisch und nicht über 2,5 m" promptTitle="Euro Pallet - Width" prompt="For EUR-pallets width is always equal to 800mm or 80cm." sqref="B83" xr:uid="{00000000-0002-0000-0000-00002F000000}">
      <formula1>0</formula1>
      <formula2>2500</formula2>
    </dataValidation>
    <dataValidation type="decimal" allowBlank="1" showInputMessage="1" showErrorMessage="1" errorTitle="Abmessung" error="Höhe/Breite/Tiefe nur nummerisch und nicht über 2,5 m" promptTitle="Euro Pallet - Depth" prompt="For EUR-pallets depth is always equal to 1200mm or 120cm." sqref="E83" xr:uid="{00000000-0002-0000-0000-000030000000}">
      <formula1>0</formula1>
      <formula2>2500</formula2>
    </dataValidation>
    <dataValidation type="whole" operator="greaterThan" allowBlank="1" showInputMessage="1" showErrorMessage="1" errorTitle="Kreditorennummer" error="Eine SAP-Kreditorennummer ist eine Zahl (z.B. 12345)" sqref="E15:F16" xr:uid="{00000000-0002-0000-0000-000031000000}">
      <formula1>0</formula1>
    </dataValidation>
    <dataValidation type="decimal" allowBlank="1" showInputMessage="1" showErrorMessage="1" sqref="E23" xr:uid="{00000000-0002-0000-0000-000032000000}">
      <formula1>0.0001</formula1>
      <formula2>999999999999999</formula2>
    </dataValidation>
    <dataValidation type="whole" allowBlank="1" showInputMessage="1" showErrorMessage="1" sqref="B24:C25" xr:uid="{00000000-0002-0000-0000-000033000000}">
      <formula1>1</formula1>
      <formula2>999</formula2>
    </dataValidation>
    <dataValidation type="whole" allowBlank="1" showInputMessage="1" showErrorMessage="1" sqref="B79:C79 B194:C194 E194:F194" xr:uid="{00000000-0002-0000-0000-000034000000}">
      <formula1>1</formula1>
      <formula2>99999</formula2>
    </dataValidation>
    <dataValidation allowBlank="1" showErrorMessage="1" promptTitle="Basisartikel" prompt="Der Basisartikel ist i.d.R. das einzelne Stück bzw. die kleinste Konsumenteneinheit._x000a_Bei Displays wird hier die GTIN des Displays/Aufstellers gepflegt und die GTINs der Basisartikel werden im Abschnitt &quot;Bestückung&quot; weiter unten eingetragen." sqref="C32 C39 C45 C77" xr:uid="{00000000-0002-0000-0000-000035000000}"/>
    <dataValidation type="textLength" operator="lessThanOrEqual" allowBlank="1" showErrorMessage="1" errorTitle="LAN - Gebinde" error="Die Maximallänge für Lieferantenartikelnummern beträgt 15 Zeichen." promptTitle="Lieferantenartikelnummer Gebinde" prompt="Nur Pflicht wenn keine Gebinde-GTIN angegeben wird._x000a_Sollte eine LAN auf Gebinde-Ebene ebenfalls nicht vorhanden sein, so ist hier die LAN mit dem Zusatz &quot;-&quot; und der Kartoneinheit anzugeben._x000a__x000a_Beispiel:_x000a_LAN: 1234_x000a_Gebinde: 10 Stk._x000a_LAN Gebinde: 1234-10" sqref="E46:F46 E40:F40" xr:uid="{00000000-0002-0000-0000-000036000000}">
      <formula1>15</formula1>
    </dataValidation>
    <dataValidation allowBlank="1" showInputMessage="1" showErrorMessage="1" promptTitle="Zusatzstoffe" prompt="Hier muss aus der Liste der Zusatzstoffe ein Wert ausgewählt werden. Anschließend muss im Feld rechts der Grad des Vorkommens spezifiziert werden. Sind keine Zusatzstoffe im Produkt enthalten so ist dies ebenfalls anzugeben (erster Eintrag der Liste)." sqref="A143 D143" xr:uid="{E0981002-107C-4FCF-80F2-68BAB498A0B3}"/>
    <dataValidation type="textLength" allowBlank="1" showErrorMessage="1" promptTitle="Trinktemperatur" prompt="Formatierung wie folgt (inkl. Freizeichen einzualten):_x000a__x000a_Zahl - Zahl°C_x000a__x000a_Beispiel:_x000a_9 - 12°C" sqref="C207" xr:uid="{36C6B955-4501-477B-82CA-CD5EB03C6F9F}">
      <formula1>0</formula1>
      <formula2>9</formula2>
    </dataValidation>
    <dataValidation type="textLength" allowBlank="1" showInputMessage="1" showErrorMessage="1" promptTitle="Wine text example" prompt="Please see the example on the right and the help column for text length per line." sqref="B202:C202" xr:uid="{6A7801DA-273D-4BE6-A01E-61833993F724}">
      <formula1>0</formula1>
      <formula2>40</formula2>
    </dataValidation>
    <dataValidation allowBlank="1" showErrorMessage="1" prompt="_x000a_" sqref="B36:C36" xr:uid="{89C85F58-A797-4DE4-A21F-A8624B77A8E4}"/>
    <dataValidation allowBlank="1" showErrorMessage="1" promptTitle="Sowie" prompt="Zertifizierungen und Qualitäts-Merkmale" sqref="D54:D57 A54:A57" xr:uid="{E1BAE853-A070-438B-BA6F-AC04E9463C00}"/>
    <dataValidation type="list" allowBlank="1" showInputMessage="1" showErrorMessage="1" sqref="B105:C105" xr:uid="{7672512D-5691-4A5C-AA7F-8CBB46B47294}">
      <formula1>Nutri_Score</formula1>
    </dataValidation>
    <dataValidation type="list" allowBlank="1" showInputMessage="1" showErrorMessage="1" sqref="B114:C115" xr:uid="{2C85821A-76C1-43B4-BA8A-00F79EE1D4FF}">
      <formula1>Zubereitungsgrad_Nährwerte</formula1>
    </dataValidation>
    <dataValidation type="whole" allowBlank="1" showInputMessage="1" showErrorMessage="1" sqref="E114:E115" xr:uid="{8AD6C6B0-C7D7-41A3-8239-87CD9114F849}">
      <formula1>0</formula1>
      <formula2>100000</formula2>
    </dataValidation>
    <dataValidation type="decimal" allowBlank="1" showInputMessage="1" showErrorMessage="1" sqref="B117:B121 E117:E119 B123:B125 E123:E125" xr:uid="{DBD08922-0809-475A-8CF3-438A58EBDCB1}">
      <formula1>0</formula1>
      <formula2>99999</formula2>
    </dataValidation>
    <dataValidation type="list" allowBlank="1" showInputMessage="1" showErrorMessage="1" sqref="C123:C125 F123:F125" xr:uid="{DEF40CA1-D740-4318-B6FF-459025D83F51}">
      <formula1>Einheit_Nährwerte</formula1>
    </dataValidation>
    <dataValidation type="list" allowBlank="1" showInputMessage="1" showErrorMessage="1" sqref="A123:A125 D123:D125" xr:uid="{36B7B6EC-9D82-4BA5-BE65-70829BB13F55}">
      <formula1>Nährwerte_optional</formula1>
    </dataValidation>
    <dataValidation type="list" allowBlank="1" showInputMessage="1" showErrorMessage="1" sqref="E129:F135 B131:C135 B137:C139 E137:F139" xr:uid="{D9134D6A-C085-4303-9001-66FCF0AEBA3B}">
      <formula1>Allergene_Grad</formula1>
    </dataValidation>
    <dataValidation type="list" allowBlank="1" showErrorMessage="1" promptTitle="Schalenfrüchte/Nüsse" prompt="Auszuwählen sofern verwendet oder daraus gewonnene Erzeugnisse verwendet. " sqref="C130" xr:uid="{85AB836F-DDE0-4977-ABF8-7B080821A0E1}">
      <formula1>Allergene_Namen_Schalen</formula1>
    </dataValidation>
    <dataValidation type="list" allowBlank="1" showErrorMessage="1" promptTitle="Glutenhaltiges Getreide" prompt="Auszuwählen sofern verwendet oder Hybridstämme verwendet oder daraus hergestellte Erzeugnisse verwendet. Siehe auch LMIV Nr. 1169/2011 (Anhang II)." sqref="C129" xr:uid="{3A26036C-52B2-4098-9F33-83717BA852CC}">
      <formula1>Allergene_Namen_Gluten</formula1>
    </dataValidation>
    <dataValidation type="list" allowBlank="1" showInputMessage="1" showErrorMessage="1" promptTitle="Cereals containing gluten" prompt="If included, it must be mentioned by name on the right." sqref="B129" xr:uid="{FE01E612-E4BA-4708-A3DB-B05A2C299DC2}">
      <formula1>Allergene_Grad</formula1>
    </dataValidation>
    <dataValidation type="list" allowBlank="1" showInputMessage="1" showErrorMessage="1" promptTitle="Nuts" prompt="If included, it must be mentioned by name on the right." sqref="B130" xr:uid="{41C6B330-AAE0-436C-A356-4C8575EC1DE6}">
      <formula1>Allergene_Grad</formula1>
    </dataValidation>
    <dataValidation type="list" allowBlank="1" showInputMessage="1" showErrorMessage="1" sqref="B127:C127" xr:uid="{D6AF9CFD-4FD7-471C-8B52-09460B16444D}">
      <formula1>Allergene_JN</formula1>
    </dataValidation>
    <dataValidation type="list" allowBlank="1" showInputMessage="1" showErrorMessage="1" sqref="B141:C141" xr:uid="{6A149853-EEF6-4518-91F2-7911DAA51C6F}">
      <formula1>Zusatzstoffe_JN</formula1>
    </dataValidation>
    <dataValidation type="list" allowBlank="1" showInputMessage="1" showErrorMessage="1" sqref="B143:C153 E143:F153 B155:C158 E155:F158" xr:uid="{A51C062E-D04B-4B64-AD4C-A9E448C733C8}">
      <formula1>Zusatzstoffe_J</formula1>
    </dataValidation>
    <dataValidation type="list" allowBlank="1" showInputMessage="1" showErrorMessage="1" sqref="A155:A158 D155:D158" xr:uid="{4586C5CD-F2A7-4DD0-806F-2FFD62923002}">
      <formula1>Zusatzstoffe_Zusatzangaben</formula1>
    </dataValidation>
    <dataValidation type="list" allowBlank="1" showInputMessage="1" showErrorMessage="1" sqref="E160" xr:uid="{D5638CFE-2E1C-44A6-8851-CF176DFB403C}">
      <formula1>Convenience_Grad</formula1>
    </dataValidation>
    <dataValidation type="whole" allowBlank="1" showInputMessage="1" showErrorMessage="1" sqref="B160" xr:uid="{CF866897-CBC3-49B6-A761-B7768729AF67}">
      <formula1>-50</formula1>
      <formula2>50</formula2>
    </dataValidation>
    <dataValidation type="list" allowBlank="1" showInputMessage="1" showErrorMessage="1" sqref="E169" xr:uid="{B6565275-14FF-4FA2-A69E-E53FB3FB79D1}">
      <formula1>Eier_Haltungsform</formula1>
    </dataValidation>
    <dataValidation type="list" allowBlank="1" showInputMessage="1" showErrorMessage="1" sqref="B169:C169" xr:uid="{A1C61806-7465-49EC-861A-497581D33713}">
      <formula1>Eier_Güteklasse</formula1>
    </dataValidation>
    <dataValidation type="list" allowBlank="1" showInputMessage="1" showErrorMessage="1" sqref="B170:C170" xr:uid="{46A72278-59A2-411A-ABB2-775EBB26EBD6}">
      <formula1>Eier_Gewichtsklasse</formula1>
    </dataValidation>
    <dataValidation type="list" allowBlank="1" showInputMessage="1" showErrorMessage="1" sqref="B172:C172" xr:uid="{1D42E7F8-495B-485B-9607-4412B9F8EB81}">
      <formula1>Fleisch_Fleischsorte</formula1>
    </dataValidation>
    <dataValidation type="list" allowBlank="1" showInputMessage="1" showErrorMessage="1" sqref="B180:C180" xr:uid="{C568B9CF-A5BA-462A-B277-D23DF2143BAB}">
      <formula1>Fisch_Fangzone</formula1>
    </dataValidation>
    <dataValidation type="list" allowBlank="1" showInputMessage="1" showErrorMessage="1" sqref="E180:F180" xr:uid="{906EF5DB-2DF4-4F09-AFDC-BEBBB3D98690}">
      <formula1>Fisch_Subfangzone</formula1>
    </dataValidation>
    <dataValidation type="list" allowBlank="1" showInputMessage="1" showErrorMessage="1" sqref="B181:C181" xr:uid="{5D18305C-3A47-4EA8-BCE8-F0A2C307E2C2}">
      <formula1>Fisch_Fangmethode</formula1>
    </dataValidation>
    <dataValidation type="list" allowBlank="1" showInputMessage="1" showErrorMessage="1" sqref="E181:F181" xr:uid="{B22C8567-3131-4398-8CF1-655E33618A34}">
      <formula1>Fisch_Subfangmethode</formula1>
    </dataValidation>
    <dataValidation type="list" allowBlank="1" showInputMessage="1" showErrorMessage="1" sqref="B182:C182" xr:uid="{AEDD161C-3A3E-48BE-94C9-2371AAE50D36}">
      <formula1>Fisch_Prozessart</formula1>
    </dataValidation>
    <dataValidation type="list" allowBlank="1" showInputMessage="1" showErrorMessage="1" sqref="E179:F179" xr:uid="{860710B1-B4F6-40BD-843C-CEBE611B9DDD}">
      <formula1>Fisch_Lagerzustand</formula1>
    </dataValidation>
    <dataValidation type="textLength" allowBlank="1" showInputMessage="1" showErrorMessage="1" sqref="B203:C204 B206:C206" xr:uid="{9E8907BD-EC01-4C42-869F-33ED9E5C68BB}">
      <formula1>0</formula1>
      <formula2>40</formula2>
    </dataValidation>
    <dataValidation type="textLength" allowBlank="1" showInputMessage="1" showErrorMessage="1" sqref="C205" xr:uid="{4C826E8D-3554-433E-9AC9-C9BC2B0711BD}">
      <formula1>0</formula1>
      <formula2>22</formula2>
    </dataValidation>
    <dataValidation type="list" allowBlank="1" showInputMessage="1" showErrorMessage="1" sqref="E198:F198" xr:uid="{BA8F37D4-BEA8-42EE-A7E8-FA534F68DC32}">
      <formula1>Wein_Farbe</formula1>
    </dataValidation>
    <dataValidation type="list" allowBlank="1" showInputMessage="1" showErrorMessage="1" promptTitle="Flavor types" prompt="Sequence: 1) Wine flavor types 2) Craftbeer and sparkling wine flavor types." sqref="B200:C200" xr:uid="{A312983B-DA02-4CC4-98FB-7D4F58B74585}">
      <formula1>Wein_Geschmackstyp</formula1>
    </dataValidation>
    <dataValidation allowBlank="1" showErrorMessage="1" promptTitle="Kennzeichnungspflicht" prompt="Sollten Sie sich nicht sicher sein ob das Produkt kennzeichnungspflichtig ist, versichern Sie sich hierüber bitte mit Klick auf den Link rechts (gelb) beim Bundesministerium für Ernährung und Landwirtschaft." sqref="D102:E102" xr:uid="{FE60DCAA-CE5A-42B5-A7AA-D4AD96654CC6}"/>
    <dataValidation allowBlank="1" showInputMessage="1" showErrorMessage="1" promptTitle="Warnings for the consumer" prompt="For example: &quot;Increased caffeine content. Not recommended for children and pregnant or lactating women.&quot; or &quot;May impair activity and attention in children.&quot; or &quot;May have a laxative effect if consumed in excess.&quot;." sqref="B110:F112" xr:uid="{35D103D3-572E-46B2-BA7B-77C451CB7458}"/>
    <dataValidation allowBlank="1" showInputMessage="1" showErrorMessage="1" promptTitle="Addition to sales name" prompt="e.g. indication of the cocoa content (e.g. 55% minimum) or the indication &quot;heat treated&quot;" sqref="B104:C104" xr:uid="{A673BD17-D74A-424D-B5D8-1613842DBED3}"/>
    <dataValidation type="list" allowBlank="1" showInputMessage="1" showErrorMessage="1" sqref="F170" xr:uid="{D663751B-70BD-4348-AEF8-353DE6FF00EF}">
      <formula1>Milch_Fett</formula1>
    </dataValidation>
    <dataValidation allowBlank="1" showInputMessage="1" showErrorMessage="1" promptTitle="Latin name" prompt="The Latin name must be entered here. The trade name (e.g. trout) belongs in the sales description at the top of this section (below the pictures)." sqref="B179:C179" xr:uid="{91A66121-0D0F-4829-A71D-AC5DE2D959CF}"/>
    <dataValidation type="textLength" errorStyle="warning" allowBlank="1" showInputMessage="1" showErrorMessage="1" errorTitle="Formatfehler" error="Bitte geben Sie ein zulässiges Format ein, siehe Hilfetext an diesem Feld." promptTitle="Organic control system ref. no" prompt="The number shall be given in the following format:_x000a_&quot;country code&quot; - &quot;organic code&quot; - &quot;inspection body number&quot; (e.g. DE-ÖKO-001 or FR-BIO-01 or FI-A-001)" sqref="F105" xr:uid="{B6887C8F-A2AA-4704-B58F-8B6740757A90}">
      <formula1>3</formula1>
      <formula2>11</formula2>
    </dataValidation>
    <dataValidation type="list" allowBlank="1" showInputMessage="1" showErrorMessage="1" sqref="E105" xr:uid="{89891B3F-216E-4794-99F8-E2247ECB287A}">
      <formula1>Bio_Herkunft</formula1>
    </dataValidation>
    <dataValidation allowBlank="1" showInputMessage="1" showErrorMessage="1" promptTitle="Product sales name" prompt="e.g. Gouda" sqref="B103:C103" xr:uid="{6F617479-2CB9-4569-9A67-2DED2D59330E}"/>
    <dataValidation type="list" allowBlank="1" showInputMessage="1" showErrorMessage="1" promptTitle="Product subject to labeling?" prompt="If you are not sure whether the product has to be labelled, please check with the Federal Ministry of Food and Agriculture by clicking on the link on the right (yellow)." sqref="B102:C102" xr:uid="{690AD806-6C3A-4215-BB98-A2F58045ED09}">
      <formula1>Artikelart_LMIV</formula1>
    </dataValidation>
    <dataValidation type="textLength" operator="lessThan" allowBlank="1" showInputMessage="1" showErrorMessage="1" errorTitle="Only 782 char's possible!" promptTitle="Only 782 char's possible!" sqref="B106:F109" xr:uid="{0E842279-D22C-4336-82CE-15A42B126E8F}">
      <formula1>783</formula1>
    </dataValidation>
  </dataValidations>
  <hyperlinks>
    <hyperlink ref="F102" r:id="rId1" xr:uid="{1A3584BB-CC10-4886-806A-11BE804D5897}"/>
    <hyperlink ref="A64:C64" r:id="rId2" display="You can find further information on the topic of measurements on the GS1 homepage:_x000a_https://www.gs1.org/docs/gdsn/3.1/GDSN_Package_Measurement_Rules.pdf" xr:uid="{6A0126D2-DF2F-49E2-A60A-DE2970ACBC49}"/>
  </hyperlinks>
  <pageMargins left="0.23622047244094491" right="0.23622047244094491" top="0.23622047244094491" bottom="0.23622047244094491" header="0" footer="0"/>
  <pageSetup paperSize="9" scale="50" fitToHeight="0" orientation="portrait" r:id="rId3"/>
  <headerFooter>
    <oddHeader>&amp;A</oddHeader>
    <oddFooter>Page &amp;P of &amp;N</oddFooter>
  </headerFooter>
  <rowBreaks count="2" manualBreakCount="2">
    <brk id="95" max="5" man="1"/>
    <brk id="192" max="5" man="1"/>
  </rowBreaks>
  <drawing r:id="rId4"/>
  <extLst>
    <ext xmlns:x14="http://schemas.microsoft.com/office/spreadsheetml/2009/9/main" uri="{78C0D931-6437-407d-A8EE-F0AAD7539E65}">
      <x14:conditionalFormattings>
        <x14:conditionalFormatting xmlns:xm="http://schemas.microsoft.com/office/excel/2006/main">
          <x14:cfRule type="expression" priority="14" id="{BB11B637-168E-40D5-B314-38F438EBF480}">
            <xm:f>OR($D$8='Dropdown Auswahl'!$B$2,$D$9='Dropdown Auswahl'!$B$2,$D$11='Dropdown Auswahl'!$B$2,$D$12='Dropdown Auswahl'!$B$2)</xm:f>
            <x14:dxf>
              <fill>
                <patternFill patternType="darkDown">
                  <bgColor theme="0"/>
                </patternFill>
              </fill>
            </x14:dxf>
          </x14:cfRule>
          <xm:sqref>D105:E105</xm:sqref>
        </x14:conditionalFormatting>
        <x14:conditionalFormatting xmlns:xm="http://schemas.microsoft.com/office/excel/2006/main">
          <x14:cfRule type="expression" priority="207" id="{00000000-000E-0000-0000-000047000000}">
            <xm:f>AND($E$40="",$B$39="",$D$9&lt;&gt;'Dropdown Auswahl'!$AP$4)</xm:f>
            <x14:dxf>
              <fill>
                <patternFill>
                  <bgColor theme="5" tint="0.39994506668294322"/>
                </patternFill>
              </fill>
            </x14:dxf>
          </x14:cfRule>
          <xm:sqref>E40:F40</xm:sqref>
        </x14:conditionalFormatting>
        <x14:conditionalFormatting xmlns:xm="http://schemas.microsoft.com/office/excel/2006/main">
          <x14:cfRule type="expression" priority="352" id="{5471D1BC-7B40-41B0-AAA7-97E3ABAB5FCA}">
            <xm:f>AND(B17="",$D$9='Dropdown Auswahl'!$AP$3)</xm:f>
            <x14:dxf>
              <fill>
                <patternFill>
                  <bgColor theme="5" tint="0.39994506668294322"/>
                </patternFill>
              </fill>
            </x14:dxf>
          </x14:cfRule>
          <xm:sqref>B17:C17</xm:sqref>
        </x14:conditionalFormatting>
        <x14:conditionalFormatting xmlns:xm="http://schemas.microsoft.com/office/excel/2006/main">
          <x14:cfRule type="expression" priority="351" id="{81103339-40E1-4857-81A9-143ADE3BC62B}">
            <xm:f>AND(B18="",$D$9='Dropdown Auswahl'!$AP$3)</xm:f>
            <x14:dxf>
              <fill>
                <patternFill>
                  <bgColor theme="5" tint="0.39994506668294322"/>
                </patternFill>
              </fill>
            </x14:dxf>
          </x14:cfRule>
          <xm:sqref>B18:C18</xm:sqref>
        </x14:conditionalFormatting>
        <x14:conditionalFormatting xmlns:xm="http://schemas.microsoft.com/office/excel/2006/main">
          <x14:cfRule type="expression" priority="350" id="{68970D03-6C6B-4EF0-BBB2-DF950F59436F}">
            <xm:f>AND(B20="",$D$9='Dropdown Auswahl'!$AP$3)</xm:f>
            <x14:dxf>
              <fill>
                <patternFill>
                  <bgColor theme="5" tint="0.39994506668294322"/>
                </patternFill>
              </fill>
            </x14:dxf>
          </x14:cfRule>
          <xm:sqref>B20:C20</xm:sqref>
        </x14:conditionalFormatting>
        <x14:conditionalFormatting xmlns:xm="http://schemas.microsoft.com/office/excel/2006/main">
          <x14:cfRule type="expression" priority="349" id="{A4839DA1-4635-4C1B-85A1-3FDCA187E54E}">
            <xm:f>AND(E17="",$D$9='Dropdown Auswahl'!$AP$3)</xm:f>
            <x14:dxf>
              <fill>
                <patternFill>
                  <bgColor theme="5" tint="0.39994506668294322"/>
                </patternFill>
              </fill>
            </x14:dxf>
          </x14:cfRule>
          <xm:sqref>E17:F17</xm:sqref>
        </x14:conditionalFormatting>
        <x14:conditionalFormatting xmlns:xm="http://schemas.microsoft.com/office/excel/2006/main">
          <x14:cfRule type="expression" priority="348" id="{34F32F51-C19F-46C5-A4AE-D843A23AD42F}">
            <xm:f>AND(E18="",$D$9='Dropdown Auswahl'!$AP$3)</xm:f>
            <x14:dxf>
              <fill>
                <patternFill>
                  <bgColor theme="5" tint="0.39994506668294322"/>
                </patternFill>
              </fill>
            </x14:dxf>
          </x14:cfRule>
          <xm:sqref>E18:F18</xm:sqref>
        </x14:conditionalFormatting>
        <x14:conditionalFormatting xmlns:xm="http://schemas.microsoft.com/office/excel/2006/main">
          <x14:cfRule type="expression" priority="315" id="{19EED699-CC2C-4A54-8D85-3AC991983474}">
            <xm:f>AND($B$93='Dropdown Auswahl'!$B$3,E93="")</xm:f>
            <x14:dxf>
              <fill>
                <patternFill>
                  <bgColor theme="5" tint="0.39994506668294322"/>
                </patternFill>
              </fill>
            </x14:dxf>
          </x14:cfRule>
          <xm:sqref>E93:F93</xm:sqref>
        </x14:conditionalFormatting>
        <x14:conditionalFormatting xmlns:xm="http://schemas.microsoft.com/office/excel/2006/main">
          <x14:cfRule type="expression" priority="310" id="{64C16A8D-32D9-43FF-8DBB-ED02BBBC6DC8}">
            <xm:f>D12='Dropdown Auswahl'!$B$2</xm:f>
            <x14:dxf>
              <fill>
                <patternFill>
                  <bgColor theme="5" tint="0.39994506668294322"/>
                </patternFill>
              </fill>
            </x14:dxf>
          </x14:cfRule>
          <xm:sqref>D12</xm:sqref>
        </x14:conditionalFormatting>
        <x14:conditionalFormatting xmlns:xm="http://schemas.microsoft.com/office/excel/2006/main">
          <x14:cfRule type="expression" priority="309" id="{8C06A629-2B72-40B3-8B54-F194050FFF3F}">
            <xm:f>D8='Dropdown Auswahl'!$B$2</xm:f>
            <x14:dxf>
              <fill>
                <patternFill>
                  <bgColor theme="5" tint="0.39994506668294322"/>
                </patternFill>
              </fill>
            </x14:dxf>
          </x14:cfRule>
          <xm:sqref>D8:D9</xm:sqref>
        </x14:conditionalFormatting>
        <x14:conditionalFormatting xmlns:xm="http://schemas.microsoft.com/office/excel/2006/main">
          <x14:cfRule type="expression" priority="157" id="{B4254936-60D0-4C36-9722-33D5F894C0E1}">
            <xm:f>OR($B$38='Dropdown Auswahl'!$B$4,$B$38='Dropdown Auswahl'!$B$2)</xm:f>
            <x14:dxf>
              <fill>
                <patternFill patternType="darkDown">
                  <fgColor theme="1"/>
                  <bgColor theme="0"/>
                </patternFill>
              </fill>
            </x14:dxf>
          </x14:cfRule>
          <xm:sqref>E39:F39 B70:C71 E70:F71 B39:C41 E41:F41 E40 C73:C74</xm:sqref>
        </x14:conditionalFormatting>
        <x14:conditionalFormatting xmlns:xm="http://schemas.microsoft.com/office/excel/2006/main">
          <x14:cfRule type="expression" priority="158" id="{F0669BE1-C445-4D53-B45A-B37BE6284344}">
            <xm:f>OR($B$76='Dropdown Auswahl'!$B$4,$B$76='Dropdown Auswahl'!$B$2)</xm:f>
            <x14:dxf>
              <fill>
                <patternFill patternType="darkDown">
                  <fgColor theme="1"/>
                  <bgColor theme="0"/>
                </patternFill>
              </fill>
            </x14:dxf>
          </x14:cfRule>
          <xm:sqref>E77:F77 E79:F83 B77:C83</xm:sqref>
        </x14:conditionalFormatting>
        <x14:conditionalFormatting xmlns:xm="http://schemas.microsoft.com/office/excel/2006/main">
          <x14:cfRule type="expression" priority="345" id="{F38FE03B-12CA-416A-B2B9-448F98A617E4}">
            <xm:f>B76='Dropdown Auswahl'!$B$2</xm:f>
            <x14:dxf>
              <fill>
                <patternFill>
                  <bgColor theme="5" tint="0.39994506668294322"/>
                </patternFill>
              </fill>
            </x14:dxf>
          </x14:cfRule>
          <xm:sqref>B76:C76</xm:sqref>
        </x14:conditionalFormatting>
        <x14:conditionalFormatting xmlns:xm="http://schemas.microsoft.com/office/excel/2006/main">
          <x14:cfRule type="expression" priority="286" id="{0B923553-A171-457E-BCCE-75D924ACDDFF}">
            <xm:f>D11='Dropdown Auswahl'!$B$2</xm:f>
            <x14:dxf>
              <fill>
                <patternFill>
                  <bgColor theme="5" tint="0.39994506668294322"/>
                </patternFill>
              </fill>
            </x14:dxf>
          </x14:cfRule>
          <xm:sqref>D11</xm:sqref>
        </x14:conditionalFormatting>
        <x14:conditionalFormatting xmlns:xm="http://schemas.microsoft.com/office/excel/2006/main">
          <x14:cfRule type="expression" priority="277" id="{2301B876-ED95-4AA4-9F59-23F162216277}">
            <xm:f>$D$11='Dropdown Auswahl'!$B$3</xm:f>
            <x14:dxf>
              <fill>
                <patternFill patternType="darkDown">
                  <fgColor theme="1"/>
                </patternFill>
              </fill>
            </x14:dxf>
          </x14:cfRule>
          <xm:sqref>E23:F23</xm:sqref>
        </x14:conditionalFormatting>
        <x14:conditionalFormatting xmlns:xm="http://schemas.microsoft.com/office/excel/2006/main">
          <x14:cfRule type="expression" priority="271" id="{9C3686AA-9AC9-481C-AB9B-EAC428BC9537}">
            <xm:f>$D$11='Dropdown Auswahl'!$B$3</xm:f>
            <x14:dxf>
              <fill>
                <patternFill patternType="darkDown">
                  <fgColor auto="1"/>
                </patternFill>
              </fill>
            </x14:dxf>
          </x14:cfRule>
          <xm:sqref>B42 B49:F49 D42:F42</xm:sqref>
        </x14:conditionalFormatting>
        <x14:conditionalFormatting xmlns:xm="http://schemas.microsoft.com/office/excel/2006/main">
          <x14:cfRule type="expression" priority="270" id="{2565E08F-39B7-415E-A4C9-114FC6E851CB}">
            <xm:f>AND($B$188&lt;&gt;"",OR($C$188="",$C$188='Dropdown Auswahl'!$B$2))</xm:f>
            <x14:dxf>
              <fill>
                <patternFill>
                  <bgColor theme="5" tint="0.39994506668294322"/>
                </patternFill>
              </fill>
            </x14:dxf>
          </x14:cfRule>
          <xm:sqref>C188</xm:sqref>
        </x14:conditionalFormatting>
        <x14:conditionalFormatting xmlns:xm="http://schemas.microsoft.com/office/excel/2006/main">
          <x14:cfRule type="expression" priority="267" id="{8486CE6A-F768-48DA-B01B-029AABFEA977}">
            <xm:f>$D$11='Dropdown Auswahl'!$B$3</xm:f>
            <x14:dxf>
              <fill>
                <patternFill patternType="darkDown"/>
              </fill>
            </x14:dxf>
          </x14:cfRule>
          <xm:sqref>E24:F25</xm:sqref>
        </x14:conditionalFormatting>
        <x14:conditionalFormatting xmlns:xm="http://schemas.microsoft.com/office/excel/2006/main">
          <x14:cfRule type="expression" priority="260" id="{58E921A6-40BB-473B-8919-4AD069DF04BC}">
            <xm:f>AND(B49="",$D$8='Dropdown Auswahl'!$B$4)</xm:f>
            <x14:dxf>
              <fill>
                <patternFill>
                  <bgColor theme="5" tint="0.39994506668294322"/>
                </patternFill>
              </fill>
            </x14:dxf>
          </x14:cfRule>
          <xm:sqref>B49</xm:sqref>
        </x14:conditionalFormatting>
        <x14:conditionalFormatting xmlns:xm="http://schemas.microsoft.com/office/excel/2006/main">
          <x14:cfRule type="expression" priority="255" id="{46AC02FE-D76B-4A5E-88DC-FA1486878211}">
            <xm:f>AND(B43="",$D$8='Dropdown Auswahl'!$B$4)</xm:f>
            <x14:dxf>
              <fill>
                <patternFill>
                  <bgColor theme="5" tint="0.39994506668294322"/>
                </patternFill>
              </fill>
            </x14:dxf>
          </x14:cfRule>
          <xm:sqref>B43</xm:sqref>
        </x14:conditionalFormatting>
        <x14:conditionalFormatting xmlns:xm="http://schemas.microsoft.com/office/excel/2006/main">
          <x14:cfRule type="expression" priority="250" id="{6431A526-7A71-4467-BF7E-13C5D18AFA32}">
            <xm:f>AND(B44='Dropdown Auswahl'!$B$2,$B$38='Dropdown Auswahl'!$B$3)</xm:f>
            <x14:dxf>
              <fill>
                <patternFill>
                  <bgColor theme="5" tint="0.39994506668294322"/>
                </patternFill>
              </fill>
            </x14:dxf>
          </x14:cfRule>
          <xm:sqref>B44:C44</xm:sqref>
        </x14:conditionalFormatting>
        <x14:conditionalFormatting xmlns:xm="http://schemas.microsoft.com/office/excel/2006/main">
          <x14:cfRule type="expression" priority="179" id="{B4AF78E9-AA82-4126-B240-C6B561DC71E7}">
            <xm:f>OR($B$44='Dropdown Auswahl'!$B$4,$B$44='Dropdown Auswahl'!$B$2)</xm:f>
            <x14:dxf>
              <fill>
                <patternFill patternType="darkDown">
                  <fgColor theme="1"/>
                  <bgColor theme="0"/>
                </patternFill>
              </fill>
            </x14:dxf>
          </x14:cfRule>
          <xm:sqref>E45:F45 B46:C47 E47:F47 E46 E73:F74</xm:sqref>
        </x14:conditionalFormatting>
        <x14:conditionalFormatting xmlns:xm="http://schemas.microsoft.com/office/excel/2006/main">
          <x14:cfRule type="expression" priority="245" id="{7241855B-7A4F-433F-8C51-B2B6A2239635}">
            <xm:f>$D$11='Dropdown Auswahl'!$B$3</xm:f>
            <x14:dxf>
              <fill>
                <patternFill patternType="darkDown">
                  <fgColor auto="1"/>
                </patternFill>
              </fill>
            </x14:dxf>
          </x14:cfRule>
          <xm:sqref>B48:F48</xm:sqref>
        </x14:conditionalFormatting>
        <x14:conditionalFormatting xmlns:xm="http://schemas.microsoft.com/office/excel/2006/main">
          <x14:cfRule type="expression" priority="162" id="{A5873A7F-6C56-4E2C-BCA9-A0403EED1867}">
            <xm:f>OR($B$44='Dropdown Auswahl'!$B$4,$B$44='Dropdown Auswahl'!$B$2)</xm:f>
            <x14:dxf>
              <fill>
                <patternFill patternType="darkDown">
                  <fgColor theme="1"/>
                  <bgColor theme="0"/>
                </patternFill>
              </fill>
            </x14:dxf>
          </x14:cfRule>
          <xm:sqref>B45:C45</xm:sqref>
        </x14:conditionalFormatting>
        <x14:conditionalFormatting xmlns:xm="http://schemas.microsoft.com/office/excel/2006/main">
          <x14:cfRule type="expression" priority="229" id="{74DB7166-9ADB-4B6D-B4D1-2152960F6EAD}">
            <xm:f>OR($B$38='Dropdown Auswahl'!$B$4,$B$38='Dropdown Auswahl'!$B$2)</xm:f>
            <x14:dxf>
              <fill>
                <patternFill patternType="darkDown">
                  <fgColor theme="1"/>
                  <bgColor theme="0"/>
                </patternFill>
              </fill>
            </x14:dxf>
          </x14:cfRule>
          <xm:sqref>F73:F74</xm:sqref>
        </x14:conditionalFormatting>
        <x14:conditionalFormatting xmlns:xm="http://schemas.microsoft.com/office/excel/2006/main">
          <x14:cfRule type="expression" priority="227" id="{7EA1856F-F3BF-4AB5-BD09-2643BA4C1986}">
            <xm:f>AND(B69="",$D$8='Dropdown Auswahl'!$B$4)</xm:f>
            <x14:dxf>
              <fill>
                <patternFill>
                  <bgColor theme="5" tint="0.39994506668294322"/>
                </patternFill>
              </fill>
            </x14:dxf>
          </x14:cfRule>
          <xm:sqref>B69</xm:sqref>
        </x14:conditionalFormatting>
        <x14:conditionalFormatting xmlns:xm="http://schemas.microsoft.com/office/excel/2006/main">
          <x14:cfRule type="expression" priority="225" id="{CA5A936F-3983-46AC-923E-36FD354A258C}">
            <xm:f>AND(B72="",$D$8='Dropdown Auswahl'!$B$4)</xm:f>
            <x14:dxf>
              <fill>
                <patternFill>
                  <bgColor theme="5" tint="0.39994506668294322"/>
                </patternFill>
              </fill>
            </x14:dxf>
          </x14:cfRule>
          <xm:sqref>B72</xm:sqref>
        </x14:conditionalFormatting>
        <x14:conditionalFormatting xmlns:xm="http://schemas.microsoft.com/office/excel/2006/main">
          <x14:cfRule type="expression" priority="182" id="{75D960EA-A539-4F49-B647-8CFA1F8232A0}">
            <xm:f>OR($B$44='Dropdown Auswahl'!$B$4,$B$44='Dropdown Auswahl'!$B$2)</xm:f>
            <x14:dxf>
              <fill>
                <patternFill patternType="darkDown">
                  <fgColor theme="1"/>
                  <bgColor theme="0"/>
                </patternFill>
              </fill>
            </x14:dxf>
          </x14:cfRule>
          <xm:sqref>B73:C74</xm:sqref>
        </x14:conditionalFormatting>
        <x14:conditionalFormatting xmlns:xm="http://schemas.microsoft.com/office/excel/2006/main">
          <x14:cfRule type="expression" priority="402" id="{F5CF5829-3D1A-4FD9-8CBC-50B8BEF21690}">
            <xm:f>AND($D$12='Dropdown Auswahl'!$D$4,B19="")</xm:f>
            <x14:dxf>
              <fill>
                <patternFill>
                  <bgColor theme="5" tint="0.39994506668294322"/>
                </patternFill>
              </fill>
            </x14:dxf>
          </x14:cfRule>
          <xm:sqref>B19</xm:sqref>
        </x14:conditionalFormatting>
        <x14:conditionalFormatting xmlns:xm="http://schemas.microsoft.com/office/excel/2006/main">
          <x14:cfRule type="expression" priority="411" id="{E4B737EE-BF39-4B86-8FD0-51173BCDDE0A}">
            <xm:f>$D$12='Dropdown Auswahl'!$D$3</xm:f>
            <x14:dxf>
              <fill>
                <patternFill patternType="darkDown"/>
              </fill>
            </x14:dxf>
          </x14:cfRule>
          <x14:cfRule type="expression" priority="412" id="{DDB435C0-6707-45E6-8F9E-D8DE70B31D0E}">
            <xm:f>AND($D$12='Dropdown Auswahl'!$D$4,$E$14="")</xm:f>
            <x14:dxf>
              <fill>
                <patternFill>
                  <bgColor theme="5" tint="0.39994506668294322"/>
                </patternFill>
              </fill>
            </x14:dxf>
          </x14:cfRule>
          <xm:sqref>E14:F14</xm:sqref>
        </x14:conditionalFormatting>
        <x14:conditionalFormatting xmlns:xm="http://schemas.microsoft.com/office/excel/2006/main">
          <x14:cfRule type="expression" priority="6" id="{285C74E9-E991-4B93-9BA9-EB3D1D06532C}">
            <xm:f>OR($D$8='Dropdown Auswahl'!$B$2,$D$9='Dropdown Auswahl'!$B$2,$D$11='Dropdown Auswahl'!$B$2,$D$12='Dropdown Auswahl'!$B$2)</xm:f>
            <x14:dxf>
              <fill>
                <patternFill patternType="darkDown">
                  <bgColor theme="0"/>
                </patternFill>
              </fill>
            </x14:dxf>
          </x14:cfRule>
          <xm:sqref>A13:F57 F105 A65:F95 A100:F104 A113:F184 A110:B111 A185:E185 A106:F109 A105:B105 A186:F237</xm:sqref>
        </x14:conditionalFormatting>
        <x14:conditionalFormatting xmlns:xm="http://schemas.microsoft.com/office/excel/2006/main">
          <x14:cfRule type="expression" priority="457" id="{EC9A5394-72ED-4AD2-A08A-EC6AFD7A2F34}">
            <xm:f>$D$12='Dropdown Auswahl'!$D$3</xm:f>
            <x14:dxf>
              <fill>
                <patternFill patternType="darkDown"/>
              </fill>
            </x14:dxf>
          </x14:cfRule>
          <xm:sqref>A216:F237</xm:sqref>
        </x14:conditionalFormatting>
        <x14:conditionalFormatting xmlns:xm="http://schemas.microsoft.com/office/excel/2006/main">
          <x14:cfRule type="expression" priority="470" id="{8C5537F5-A580-4CF4-8521-A5AE400FA05C}">
            <xm:f>OR($D$8='Dropdown Auswahl'!$B$2,$D$12='Dropdown Auswahl'!$B$2)</xm:f>
            <x14:dxf>
              <fill>
                <patternFill patternType="darkDown"/>
              </fill>
            </x14:dxf>
          </x14:cfRule>
          <xm:sqref>D85:F85 A89:C89 A75:F75</xm:sqref>
        </x14:conditionalFormatting>
        <x14:conditionalFormatting xmlns:xm="http://schemas.microsoft.com/office/excel/2006/main">
          <x14:cfRule type="expression" priority="165" id="{79338C15-A5BA-48CB-82DB-F87653770E62}">
            <xm:f>OR($D$8='Dropdown Auswahl'!$B$2,$D$12='Dropdown Auswahl'!$B$2,$B$38='Dropdown Auswahl'!$B$4,$B$38='Dropdown Auswahl'!$B$2)</xm:f>
            <x14:dxf>
              <fill>
                <patternFill patternType="darkDown">
                  <bgColor theme="0"/>
                </patternFill>
              </fill>
            </x14:dxf>
          </x14:cfRule>
          <xm:sqref>E44:F45 E76:F76 B44:C47 E47:F47 E46</xm:sqref>
        </x14:conditionalFormatting>
        <x14:conditionalFormatting xmlns:xm="http://schemas.microsoft.com/office/excel/2006/main">
          <x14:cfRule type="expression" priority="171" id="{0C3507D6-CC6D-409D-B1C9-5CE27F74966D}">
            <xm:f>OR($D$8='Dropdown Auswahl'!$B$2,$D$12='Dropdown Auswahl'!$B$2)</xm:f>
            <x14:dxf>
              <fill>
                <patternFill patternType="darkDown">
                  <bgColor theme="0"/>
                </patternFill>
              </fill>
            </x14:dxf>
          </x14:cfRule>
          <xm:sqref>F44 B45:C45 B36:D36 B38:D38 A73:A74 F73:F74 C73:D74 A72:F72 B73 F76</xm:sqref>
        </x14:conditionalFormatting>
        <x14:conditionalFormatting xmlns:xm="http://schemas.microsoft.com/office/excel/2006/main">
          <x14:cfRule type="expression" priority="480" id="{5F58A4E5-2A13-4DAF-AF94-DD46A9852D8A}">
            <xm:f>OR($D$8='Dropdown Auswahl'!$B$2,$D$12='Dropdown Auswahl'!$B$2,$B$44='Dropdown Auswahl'!$B$2,$B$44='Dropdown Auswahl'!$B$4)</xm:f>
            <x14:dxf>
              <fill>
                <patternFill patternType="darkDown">
                  <bgColor theme="0"/>
                </patternFill>
              </fill>
            </x14:dxf>
          </x14:cfRule>
          <xm:sqref>E44:F44 E76:F76</xm:sqref>
        </x14:conditionalFormatting>
        <x14:conditionalFormatting xmlns:xm="http://schemas.microsoft.com/office/excel/2006/main">
          <x14:cfRule type="expression" priority="200" id="{86E8B406-7709-44FF-B758-26D2BBBCBE60}">
            <xm:f>AND(B72="",$D$8='Dropdown Auswahl'!$B$4)</xm:f>
            <x14:dxf>
              <fill>
                <patternFill>
                  <bgColor theme="5" tint="0.39994506668294322"/>
                </patternFill>
              </fill>
            </x14:dxf>
          </x14:cfRule>
          <xm:sqref>B72</xm:sqref>
        </x14:conditionalFormatting>
        <x14:conditionalFormatting xmlns:xm="http://schemas.microsoft.com/office/excel/2006/main">
          <x14:cfRule type="expression" priority="479" id="{A6A1EC0B-7485-4DEF-8251-B0A859A48E80}">
            <xm:f>AND(B38='Dropdown Auswahl'!$B$2,$D$8='Dropdown Auswahl'!$B$4)</xm:f>
            <x14:dxf>
              <fill>
                <patternFill>
                  <bgColor theme="5" tint="0.39994506668294322"/>
                </patternFill>
              </fill>
            </x14:dxf>
          </x14:cfRule>
          <xm:sqref>B38:C38</xm:sqref>
        </x14:conditionalFormatting>
        <x14:conditionalFormatting xmlns:xm="http://schemas.microsoft.com/office/excel/2006/main">
          <x14:cfRule type="expression" priority="347" id="{669E9B5F-9BE1-4797-9AA1-D56F37047EC1}">
            <xm:f>AND(B27="",$D$9&lt;&gt;'Dropdown Auswahl'!$AP$2)</xm:f>
            <x14:dxf>
              <fill>
                <patternFill>
                  <bgColor theme="5" tint="0.39994506668294322"/>
                </patternFill>
              </fill>
            </x14:dxf>
          </x14:cfRule>
          <xm:sqref>B27</xm:sqref>
        </x14:conditionalFormatting>
        <x14:conditionalFormatting xmlns:xm="http://schemas.microsoft.com/office/excel/2006/main">
          <x14:cfRule type="expression" priority="413" id="{DF11ABA0-457D-4A3F-9307-FB34D3158D4A}">
            <xm:f>AND($B$29="",$D$8&lt;&gt;'Dropdown Auswahl'!$B$2)</xm:f>
            <x14:dxf>
              <fill>
                <patternFill>
                  <bgColor theme="5" tint="0.39994506668294322"/>
                </patternFill>
              </fill>
            </x14:dxf>
          </x14:cfRule>
          <xm:sqref>B29:F29</xm:sqref>
        </x14:conditionalFormatting>
        <x14:conditionalFormatting xmlns:xm="http://schemas.microsoft.com/office/excel/2006/main">
          <x14:cfRule type="expression" priority="116" id="{5B44FDB6-4DCD-45DA-913E-31BA247548A9}">
            <xm:f>OR($D$9='Dropdown Auswahl'!$AP$4,$D$9='Dropdown Auswahl'!$AP$5)</xm:f>
            <x14:dxf>
              <fill>
                <patternFill patternType="darkDown">
                  <bgColor theme="0"/>
                </patternFill>
              </fill>
            </x14:dxf>
          </x14:cfRule>
          <xm:sqref>E20:F20 E24:F25 B33:C33 B36 B85:C89 B90:F91 B92:C95 E92:F95 E85:F88 E33 B213 B215:C215 B16:C20 E14:F18</xm:sqref>
        </x14:conditionalFormatting>
        <x14:conditionalFormatting xmlns:xm="http://schemas.microsoft.com/office/excel/2006/main">
          <x14:cfRule type="expression" priority="209" id="{A022B2AC-F7C5-4220-9FD1-F73411B336B5}">
            <xm:f>OR($D$9='Dropdown Auswahl'!$AP$4,$D$9='Dropdown Auswahl'!$AP$5)</xm:f>
            <x14:dxf>
              <fill>
                <patternFill patternType="darkDown">
                  <bgColor theme="0"/>
                </patternFill>
              </fill>
            </x14:dxf>
          </x14:cfRule>
          <xm:sqref>B24:C25</xm:sqref>
        </x14:conditionalFormatting>
        <x14:conditionalFormatting xmlns:xm="http://schemas.microsoft.com/office/excel/2006/main">
          <x14:cfRule type="expression" priority="153" id="{94D70CF2-D786-48F0-9259-4908125719E6}">
            <xm:f>$D$9='Dropdown Auswahl'!$AP$4</xm:f>
            <x14:dxf>
              <fill>
                <patternFill patternType="darkDown">
                  <bgColor theme="0"/>
                </patternFill>
              </fill>
            </x14:dxf>
          </x14:cfRule>
          <xm:sqref>B46 E46 A217:F237</xm:sqref>
        </x14:conditionalFormatting>
        <x14:conditionalFormatting xmlns:xm="http://schemas.microsoft.com/office/excel/2006/main">
          <x14:cfRule type="expression" priority="205" id="{ACDAF0EB-6E64-4F0A-B3A2-00A69F8FC2F5}">
            <xm:f>$D$9='Dropdown Auswahl'!$AP$3</xm:f>
            <x14:dxf>
              <fill>
                <patternFill patternType="darkDown">
                  <bgColor theme="0"/>
                </patternFill>
              </fill>
            </x14:dxf>
          </x14:cfRule>
          <xm:sqref>B14:C14</xm:sqref>
        </x14:conditionalFormatting>
        <x14:conditionalFormatting xmlns:xm="http://schemas.microsoft.com/office/excel/2006/main">
          <x14:cfRule type="expression" priority="110" id="{6FE857FF-0521-4C7C-A334-3E5125120C7C}">
            <xm:f>$D$9='Dropdown Auswahl'!$AP$5</xm:f>
            <x14:dxf>
              <fill>
                <patternFill patternType="darkDown">
                  <bgColor theme="0"/>
                </patternFill>
              </fill>
            </x14:dxf>
          </x14:cfRule>
          <xm:sqref>B51:C57 B67:C68 B34:C35 E34:F35 E32 E67:F68 E51:F57 E169:F184 B173:C192 B172 E186:F192 E185</xm:sqref>
        </x14:conditionalFormatting>
        <x14:conditionalFormatting xmlns:xm="http://schemas.microsoft.com/office/excel/2006/main">
          <x14:cfRule type="expression" priority="197" id="{EC039B5C-0021-4882-BF86-DE3BDBDB8F17}">
            <xm:f>$D$12='Dropdown Auswahl'!$D$3</xm:f>
            <x14:dxf>
              <fill>
                <patternFill patternType="darkDown">
                  <bgColor theme="0"/>
                </patternFill>
              </fill>
            </x14:dxf>
          </x14:cfRule>
          <xm:sqref>B19:C19</xm:sqref>
        </x14:conditionalFormatting>
        <x14:conditionalFormatting xmlns:xm="http://schemas.microsoft.com/office/excel/2006/main">
          <x14:cfRule type="expression" priority="189" id="{6687CB88-AF4F-4D70-B2C0-0F31ADD9AE96}">
            <xm:f>$D$9='Dropdown Auswahl'!$AP$4</xm:f>
            <x14:dxf>
              <fill>
                <patternFill patternType="darkDown">
                  <bgColor theme="0"/>
                </patternFill>
              </fill>
            </x14:dxf>
          </x14:cfRule>
          <xm:sqref>B40:C40</xm:sqref>
        </x14:conditionalFormatting>
        <x14:conditionalFormatting xmlns:xm="http://schemas.microsoft.com/office/excel/2006/main">
          <x14:cfRule type="expression" priority="272" id="{544340F8-C96A-4035-A104-586CBC0A7FED}">
            <xm:f>AND($E$51="",$D$9='Dropdown Auswahl'!$AP$3)</xm:f>
            <x14:dxf>
              <fill>
                <patternFill>
                  <bgColor theme="5" tint="0.39994506668294322"/>
                </patternFill>
              </fill>
            </x14:dxf>
          </x14:cfRule>
          <xm:sqref>E51</xm:sqref>
        </x14:conditionalFormatting>
        <x14:conditionalFormatting xmlns:xm="http://schemas.microsoft.com/office/excel/2006/main">
          <x14:cfRule type="expression" priority="172" id="{48C462EC-E750-49F3-9417-F4C65BC0072F}">
            <xm:f>$D$9='Dropdown Auswahl'!$AP$5</xm:f>
            <x14:dxf>
              <fill>
                <patternFill patternType="darkDown">
                  <bgColor theme="0"/>
                </patternFill>
              </fill>
            </x14:dxf>
          </x14:cfRule>
          <xm:sqref>F85</xm:sqref>
        </x14:conditionalFormatting>
        <x14:conditionalFormatting xmlns:xm="http://schemas.microsoft.com/office/excel/2006/main">
          <x14:cfRule type="expression" priority="168" id="{443118FF-945E-4AFC-8908-70B8ECCD69EE}">
            <xm:f>OR($B$76='Dropdown Auswahl'!$B$4,$B$76='Dropdown Auswahl'!$B$2)</xm:f>
            <x14:dxf>
              <fill>
                <patternFill patternType="darkDown">
                  <fgColor theme="1"/>
                  <bgColor theme="0"/>
                </patternFill>
              </fill>
            </x14:dxf>
          </x14:cfRule>
          <xm:sqref>E78:F78</xm:sqref>
        </x14:conditionalFormatting>
        <x14:conditionalFormatting xmlns:xm="http://schemas.microsoft.com/office/excel/2006/main">
          <x14:cfRule type="expression" priority="164" id="{F6B68F4F-AED4-4BF4-98D7-9D91296AE2DD}">
            <xm:f>$D$9='Dropdown Auswahl'!$AP$5</xm:f>
            <x14:dxf>
              <fill>
                <patternFill patternType="darkDown">
                  <bgColor theme="0"/>
                </patternFill>
              </fill>
            </x14:dxf>
          </x14:cfRule>
          <xm:sqref>C32</xm:sqref>
        </x14:conditionalFormatting>
        <x14:conditionalFormatting xmlns:xm="http://schemas.microsoft.com/office/excel/2006/main">
          <x14:cfRule type="expression" priority="156" id="{45AE5154-3C30-4317-85B9-8FBDC21B5630}">
            <xm:f>OR($B$38='Dropdown Auswahl'!$B$4,$B$38='Dropdown Auswahl'!$B$2)</xm:f>
            <x14:dxf>
              <fill>
                <patternFill patternType="darkDown">
                  <fgColor theme="1"/>
                  <bgColor theme="0"/>
                </patternFill>
              </fill>
            </x14:dxf>
          </x14:cfRule>
          <xm:sqref>C45</xm:sqref>
        </x14:conditionalFormatting>
        <x14:conditionalFormatting xmlns:xm="http://schemas.microsoft.com/office/excel/2006/main">
          <x14:cfRule type="expression" priority="155" id="{D74247C3-FC3E-45CD-AD7B-A26A908A4F3D}">
            <xm:f>$D$9='Dropdown Auswahl'!$AP$5</xm:f>
            <x14:dxf>
              <fill>
                <patternFill patternType="darkDown">
                  <bgColor theme="0"/>
                </patternFill>
              </fill>
            </x14:dxf>
          </x14:cfRule>
          <xm:sqref>C45</xm:sqref>
        </x14:conditionalFormatting>
        <x14:conditionalFormatting xmlns:xm="http://schemas.microsoft.com/office/excel/2006/main">
          <x14:cfRule type="expression" priority="150" id="{D6C92DE7-2EFA-408E-9049-C1A72E3AF642}">
            <xm:f>OR($D$8='Dropdown Auswahl'!$B$2,$D$12='Dropdown Auswahl'!$B$2)</xm:f>
            <x14:dxf>
              <fill>
                <patternFill patternType="darkDown">
                  <bgColor theme="0"/>
                </patternFill>
              </fill>
            </x14:dxf>
          </x14:cfRule>
          <xm:sqref>C77</xm:sqref>
        </x14:conditionalFormatting>
        <x14:conditionalFormatting xmlns:xm="http://schemas.microsoft.com/office/excel/2006/main">
          <x14:cfRule type="expression" priority="147" id="{0FBBD7AF-A0BF-47EF-9F14-56541649CE8B}">
            <xm:f>$D$9='Dropdown Auswahl'!$AP$5</xm:f>
            <x14:dxf>
              <fill>
                <patternFill patternType="darkDown">
                  <bgColor theme="0"/>
                </patternFill>
              </fill>
            </x14:dxf>
          </x14:cfRule>
          <xm:sqref>C77</xm:sqref>
        </x14:conditionalFormatting>
        <x14:conditionalFormatting xmlns:xm="http://schemas.microsoft.com/office/excel/2006/main">
          <x14:cfRule type="expression" priority="144" id="{64AC1CBE-0032-4904-8AA0-7B05F5052B60}">
            <xm:f>OR($D$8='Dropdown Auswahl'!$B$2,$D$12='Dropdown Auswahl'!$B$2)</xm:f>
            <x14:dxf>
              <fill>
                <patternFill patternType="darkDown">
                  <bgColor theme="0"/>
                </patternFill>
              </fill>
            </x14:dxf>
          </x14:cfRule>
          <xm:sqref>D42</xm:sqref>
        </x14:conditionalFormatting>
        <x14:conditionalFormatting xmlns:xm="http://schemas.microsoft.com/office/excel/2006/main">
          <x14:cfRule type="expression" priority="143" id="{2041CADB-D661-489A-8303-71FAD813292F}">
            <xm:f>OR($D$8='Dropdown Auswahl'!$B$2,$D$12='Dropdown Auswahl'!$B$2)</xm:f>
            <x14:dxf>
              <fill>
                <patternFill patternType="darkDown">
                  <bgColor theme="0"/>
                </patternFill>
              </fill>
            </x14:dxf>
          </x14:cfRule>
          <xm:sqref>D33</xm:sqref>
        </x14:conditionalFormatting>
        <x14:conditionalFormatting xmlns:xm="http://schemas.microsoft.com/office/excel/2006/main">
          <x14:cfRule type="expression" priority="142" id="{A5E853B1-0465-4B4B-B31F-75E4CD3EFFBF}">
            <xm:f>$D$9='Dropdown Auswahl'!$AP$4</xm:f>
            <x14:dxf>
              <fill>
                <patternFill patternType="darkDown">
                  <bgColor theme="0"/>
                </patternFill>
              </fill>
            </x14:dxf>
          </x14:cfRule>
          <xm:sqref>C40</xm:sqref>
        </x14:conditionalFormatting>
        <x14:conditionalFormatting xmlns:xm="http://schemas.microsoft.com/office/excel/2006/main">
          <x14:cfRule type="expression" priority="140" id="{092317F5-488C-43E7-8EE5-94023DC97252}">
            <xm:f>$D$9='Dropdown Auswahl'!$AP$4</xm:f>
            <x14:dxf>
              <fill>
                <patternFill patternType="darkDown">
                  <bgColor theme="0"/>
                </patternFill>
              </fill>
            </x14:dxf>
          </x14:cfRule>
          <xm:sqref>C46</xm:sqref>
        </x14:conditionalFormatting>
        <x14:conditionalFormatting xmlns:xm="http://schemas.microsoft.com/office/excel/2006/main">
          <x14:cfRule type="expression" priority="49" id="{57D652A4-EF20-4EA3-B635-E6DB6435EA32}">
            <xm:f>OR($D$8='Dropdown Auswahl'!$B$2,$D$12='Dropdown Auswahl'!$B$2)</xm:f>
            <x14:dxf>
              <fill>
                <patternFill patternType="darkDown">
                  <bgColor theme="0"/>
                </patternFill>
              </fill>
            </x14:dxf>
          </x14:cfRule>
          <x14:cfRule type="expression" priority="1562" id="{CB0AD72C-4CC3-4DA8-AE59-C190525AF5DC}">
            <xm:f>AND(OR($E$33='Dropdown Auswahl'!$B$2,$E$33=""),$D$11='Dropdown Auswahl'!$B$5)</xm:f>
            <x14:dxf>
              <fill>
                <patternFill>
                  <bgColor theme="5" tint="0.39994506668294322"/>
                </patternFill>
              </fill>
            </x14:dxf>
          </x14:cfRule>
          <xm:sqref>E33:F33</xm:sqref>
        </x14:conditionalFormatting>
        <x14:conditionalFormatting xmlns:xm="http://schemas.microsoft.com/office/excel/2006/main">
          <x14:cfRule type="expression" priority="136" id="{A5E2105C-8F3E-4934-A236-B7CC4F5CD0AD}">
            <xm:f>OR($D$8='Dropdown Auswahl'!$B$2,$D$9='Dropdown Auswahl'!$B$2,$D$11='Dropdown Auswahl'!$B$2,$D$12='Dropdown Auswahl'!$B$2)</xm:f>
            <x14:dxf>
              <fill>
                <patternFill patternType="darkDown">
                  <bgColor theme="0"/>
                </patternFill>
              </fill>
            </x14:dxf>
          </x14:cfRule>
          <xm:sqref>A126</xm:sqref>
        </x14:conditionalFormatting>
        <x14:conditionalFormatting xmlns:xm="http://schemas.microsoft.com/office/excel/2006/main">
          <x14:cfRule type="expression" priority="135" id="{CCF2578E-A428-40B1-8CB8-634C309A1F9B}">
            <xm:f>OR($D$8='Dropdown Auswahl'!$B$2,$D$9='Dropdown Auswahl'!$B$2,$D$11='Dropdown Auswahl'!$B$2,$D$12='Dropdown Auswahl'!$B$2)</xm:f>
            <x14:dxf>
              <fill>
                <patternFill patternType="darkDown">
                  <bgColor theme="0"/>
                </patternFill>
              </fill>
            </x14:dxf>
          </x14:cfRule>
          <xm:sqref>A128</xm:sqref>
        </x14:conditionalFormatting>
        <x14:conditionalFormatting xmlns:xm="http://schemas.microsoft.com/office/excel/2006/main">
          <x14:cfRule type="expression" priority="133" id="{F73F8BEC-E764-4221-BF2F-0EA24488A04A}">
            <xm:f>OR($D$8='Dropdown Auswahl'!$B$2,$D$9='Dropdown Auswahl'!$B$2,$D$11='Dropdown Auswahl'!$B$2,$D$12='Dropdown Auswahl'!$B$2)</xm:f>
            <x14:dxf>
              <fill>
                <patternFill patternType="darkDown">
                  <bgColor theme="0"/>
                </patternFill>
              </fill>
            </x14:dxf>
          </x14:cfRule>
          <xm:sqref>A159</xm:sqref>
        </x14:conditionalFormatting>
        <x14:conditionalFormatting xmlns:xm="http://schemas.microsoft.com/office/excel/2006/main">
          <x14:cfRule type="expression" priority="130" id="{374C275B-DB04-4F12-B25E-D8BB77D543BE}">
            <xm:f>OR($D$8='Dropdown Auswahl'!$B$2,$D$9='Dropdown Auswahl'!$B$2,$D$11='Dropdown Auswahl'!$B$2,$D$12='Dropdown Auswahl'!$B$2)</xm:f>
            <x14:dxf>
              <fill>
                <patternFill patternType="darkDown">
                  <bgColor theme="0"/>
                </patternFill>
              </fill>
            </x14:dxf>
          </x14:cfRule>
          <xm:sqref>A165</xm:sqref>
        </x14:conditionalFormatting>
        <x14:conditionalFormatting xmlns:xm="http://schemas.microsoft.com/office/excel/2006/main">
          <x14:cfRule type="expression" priority="132" id="{46DED673-BB8F-4F57-ABCA-F60172112D5F}">
            <xm:f>OR($D$8='Dropdown Auswahl'!$B$2,$D$9='Dropdown Auswahl'!$B$2,$D$11='Dropdown Auswahl'!$B$2,$D$12='Dropdown Auswahl'!$B$2)</xm:f>
            <x14:dxf>
              <fill>
                <patternFill patternType="darkDown">
                  <bgColor theme="0"/>
                </patternFill>
              </fill>
            </x14:dxf>
          </x14:cfRule>
          <xm:sqref>A161</xm:sqref>
        </x14:conditionalFormatting>
        <x14:conditionalFormatting xmlns:xm="http://schemas.microsoft.com/office/excel/2006/main">
          <x14:cfRule type="expression" priority="131" id="{E4C26E0B-1CAD-4DEA-977D-79B9B57D54DB}">
            <xm:f>OR($D$8='Dropdown Auswahl'!$B$2,$D$9='Dropdown Auswahl'!$B$2,$D$11='Dropdown Auswahl'!$B$2,$D$12='Dropdown Auswahl'!$B$2)</xm:f>
            <x14:dxf>
              <fill>
                <patternFill patternType="darkDown">
                  <bgColor theme="0"/>
                </patternFill>
              </fill>
            </x14:dxf>
          </x14:cfRule>
          <xm:sqref>A163</xm:sqref>
        </x14:conditionalFormatting>
        <x14:conditionalFormatting xmlns:xm="http://schemas.microsoft.com/office/excel/2006/main">
          <x14:cfRule type="expression" priority="129" id="{F3E8AE25-54CF-4198-8535-9F8237295DA7}">
            <xm:f>OR($D$8='Dropdown Auswahl'!$B$2,$D$9='Dropdown Auswahl'!$B$2,$D$11='Dropdown Auswahl'!$B$2,$D$12='Dropdown Auswahl'!$B$2)</xm:f>
            <x14:dxf>
              <fill>
                <patternFill patternType="darkDown">
                  <bgColor theme="0"/>
                </patternFill>
              </fill>
            </x14:dxf>
          </x14:cfRule>
          <xm:sqref>A197</xm:sqref>
        </x14:conditionalFormatting>
        <x14:conditionalFormatting xmlns:xm="http://schemas.microsoft.com/office/excel/2006/main">
          <x14:cfRule type="expression" priority="9" id="{57FCF7ED-EB3F-4264-B749-45E05CC399E4}">
            <xm:f>OR($D$8='Dropdown Auswahl'!$B$2,$D$9='Dropdown Auswahl'!$B$2,$D$11='Dropdown Auswahl'!$B$2,$D$12='Dropdown Auswahl'!$B$2)</xm:f>
            <x14:dxf>
              <fill>
                <patternFill patternType="darkDown">
                  <bgColor theme="0"/>
                </patternFill>
              </fill>
            </x14:dxf>
          </x14:cfRule>
          <xm:sqref>B102</xm:sqref>
        </x14:conditionalFormatting>
        <x14:conditionalFormatting xmlns:xm="http://schemas.microsoft.com/office/excel/2006/main">
          <x14:cfRule type="expression" priority="127" id="{3B337651-7376-43D6-825C-72829AE1F070}">
            <xm:f>OR($D$8='Dropdown Auswahl'!$B$2,$D$9='Dropdown Auswahl'!$B$2,$D$11='Dropdown Auswahl'!$B$2,$D$12='Dropdown Auswahl'!$B$2)</xm:f>
            <x14:dxf>
              <fill>
                <patternFill patternType="darkDown">
                  <bgColor theme="0"/>
                </patternFill>
              </fill>
            </x14:dxf>
          </x14:cfRule>
          <xm:sqref>D103:D104</xm:sqref>
        </x14:conditionalFormatting>
        <x14:conditionalFormatting xmlns:xm="http://schemas.microsoft.com/office/excel/2006/main">
          <x14:cfRule type="expression" priority="126" id="{CCAEBBF5-F87F-4B62-86FF-AA502A71B915}">
            <xm:f>OR($D$8='Dropdown Auswahl'!$B$2,$D$9='Dropdown Auswahl'!$B$2,$D$11='Dropdown Auswahl'!$B$2,$D$12='Dropdown Auswahl'!$B$2)</xm:f>
            <x14:dxf>
              <fill>
                <patternFill patternType="darkDown">
                  <bgColor theme="0"/>
                </patternFill>
              </fill>
            </x14:dxf>
          </x14:cfRule>
          <xm:sqref>A160</xm:sqref>
        </x14:conditionalFormatting>
        <x14:conditionalFormatting xmlns:xm="http://schemas.microsoft.com/office/excel/2006/main">
          <x14:cfRule type="expression" priority="125" id="{97D8CAF7-27C3-476E-AAC6-2665AAE92F77}">
            <xm:f>OR($D$8='Dropdown Auswahl'!$B$2,$D$9='Dropdown Auswahl'!$B$2,$D$11='Dropdown Auswahl'!$B$2,$D$12='Dropdown Auswahl'!$B$2)</xm:f>
            <x14:dxf>
              <fill>
                <patternFill patternType="darkDown">
                  <bgColor theme="0"/>
                </patternFill>
              </fill>
            </x14:dxf>
          </x14:cfRule>
          <xm:sqref>A212</xm:sqref>
        </x14:conditionalFormatting>
        <x14:conditionalFormatting xmlns:xm="http://schemas.microsoft.com/office/excel/2006/main">
          <x14:cfRule type="expression" priority="122" id="{3DE0F51A-E5D2-4924-B8EC-A11E21307F0A}">
            <xm:f>AND($E$214="",$B$213='Dropdown Auswahl'!$B$3)</xm:f>
            <x14:dxf>
              <fill>
                <patternFill>
                  <bgColor theme="5" tint="0.39994506668294322"/>
                </patternFill>
              </fill>
            </x14:dxf>
          </x14:cfRule>
          <xm:sqref>E214</xm:sqref>
        </x14:conditionalFormatting>
        <x14:conditionalFormatting xmlns:xm="http://schemas.microsoft.com/office/excel/2006/main">
          <x14:cfRule type="expression" priority="76" id="{BDC238F7-F835-4C5F-8336-57A146E6E64D}">
            <xm:f>OR($D$8='Dropdown Auswahl'!$B$2,$D$9='Dropdown Auswahl'!$B$2,$D$11='Dropdown Auswahl'!$B$2,$D$12='Dropdown Auswahl'!$B$2)</xm:f>
            <x14:dxf>
              <fill>
                <patternFill patternType="darkDown">
                  <bgColor theme="0"/>
                </patternFill>
              </fill>
            </x14:dxf>
          </x14:cfRule>
          <xm:sqref>A215</xm:sqref>
        </x14:conditionalFormatting>
        <x14:conditionalFormatting xmlns:xm="http://schemas.microsoft.com/office/excel/2006/main">
          <x14:cfRule type="expression" priority="59" id="{D1B33355-8DE4-4B4D-B061-39CB2001E2A3}">
            <xm:f>OR($D$9='Dropdown Auswahl'!$AP$4,$D$9='Dropdown Auswahl'!$AP$5)</xm:f>
            <x14:dxf>
              <fill>
                <patternFill patternType="darkDown">
                  <bgColor theme="0"/>
                </patternFill>
              </fill>
            </x14:dxf>
          </x14:cfRule>
          <xm:sqref>B214:C214</xm:sqref>
        </x14:conditionalFormatting>
        <x14:conditionalFormatting xmlns:xm="http://schemas.microsoft.com/office/excel/2006/main">
          <x14:cfRule type="expression" priority="83" id="{885FB2C2-A3DB-4B74-AF6E-A313150BA080}">
            <xm:f>OR($B$38='Dropdown Auswahl'!$B$2,$B$38='Dropdown Auswahl'!$B$4)</xm:f>
            <x14:dxf>
              <fill>
                <patternFill patternType="darkDown">
                  <bgColor theme="0"/>
                </patternFill>
              </fill>
            </x14:dxf>
          </x14:cfRule>
          <xm:sqref>E214:F214</xm:sqref>
        </x14:conditionalFormatting>
        <x14:conditionalFormatting xmlns:xm="http://schemas.microsoft.com/office/excel/2006/main">
          <x14:cfRule type="expression" priority="58" id="{17FEC857-B9B2-421B-838F-1FE3E10A2FD9}">
            <xm:f>OR($B$44='Dropdown Auswahl'!$B$2,'Dropdown Auswahl'!$B$4)</xm:f>
            <x14:dxf>
              <fill>
                <patternFill patternType="darkDown">
                  <bgColor theme="0"/>
                </patternFill>
              </fill>
            </x14:dxf>
          </x14:cfRule>
          <xm:sqref>E215:F215</xm:sqref>
        </x14:conditionalFormatting>
        <x14:conditionalFormatting xmlns:xm="http://schemas.microsoft.com/office/excel/2006/main">
          <x14:cfRule type="expression" priority="79" id="{164A163A-0157-4A35-8E3C-C662FD740ECA}">
            <xm:f>$D$9='Dropdown Auswahl'!$AP$5</xm:f>
            <x14:dxf>
              <fill>
                <patternFill patternType="darkDown">
                  <bgColor theme="0"/>
                </patternFill>
              </fill>
            </x14:dxf>
          </x14:cfRule>
          <xm:sqref>C214</xm:sqref>
        </x14:conditionalFormatting>
        <x14:conditionalFormatting xmlns:xm="http://schemas.microsoft.com/office/excel/2006/main">
          <x14:cfRule type="expression" priority="74" id="{7CADF208-9122-4184-A38B-ACFEE0E088FA}">
            <xm:f>OR($B$44='Dropdown Auswahl'!$B$2,'Dropdown Auswahl'!$B$4)</xm:f>
            <x14:dxf>
              <fill>
                <patternFill patternType="darkDown">
                  <bgColor theme="0"/>
                </patternFill>
              </fill>
            </x14:dxf>
          </x14:cfRule>
          <xm:sqref>F215</xm:sqref>
        </x14:conditionalFormatting>
        <x14:conditionalFormatting xmlns:xm="http://schemas.microsoft.com/office/excel/2006/main">
          <x14:cfRule type="expression" priority="72" id="{1798FD7A-0D77-4B64-AE8A-D49B29121A16}">
            <xm:f>OR($B$38='Dropdown Auswahl'!$B$2,$B$38='Dropdown Auswahl'!$B$4)</xm:f>
            <x14:dxf>
              <fill>
                <patternFill patternType="darkDown">
                  <bgColor theme="0"/>
                </patternFill>
              </fill>
            </x14:dxf>
          </x14:cfRule>
          <xm:sqref>F214</xm:sqref>
        </x14:conditionalFormatting>
        <x14:conditionalFormatting xmlns:xm="http://schemas.microsoft.com/office/excel/2006/main">
          <x14:cfRule type="expression" priority="73" id="{3C279EB7-10FF-4431-905B-9927652AA45D}">
            <xm:f>OR($D$8='Dropdown Auswahl'!$B$2,$D$9='Dropdown Auswahl'!$B$2,$D$11='Dropdown Auswahl'!$B$2,$D$12='Dropdown Auswahl'!$B$2)</xm:f>
            <x14:dxf>
              <fill>
                <patternFill patternType="darkDown">
                  <bgColor theme="0"/>
                </patternFill>
              </fill>
            </x14:dxf>
          </x14:cfRule>
          <xm:sqref>A198</xm:sqref>
        </x14:conditionalFormatting>
        <x14:conditionalFormatting xmlns:xm="http://schemas.microsoft.com/office/excel/2006/main">
          <x14:cfRule type="expression" priority="101" id="{DB3CF7D2-272E-48A0-8682-35BB434D265B}">
            <xm:f>OR($D$8='Dropdown Auswahl'!$B$2,$D$9='Dropdown Auswahl'!$B$2,$D$11='Dropdown Auswahl'!$B$2,$D$12='Dropdown Auswahl'!$B$2)</xm:f>
            <x14:dxf>
              <fill>
                <patternFill patternType="darkDown">
                  <bgColor theme="0"/>
                </patternFill>
              </fill>
            </x14:dxf>
          </x14:cfRule>
          <xm:sqref>A113</xm:sqref>
        </x14:conditionalFormatting>
        <x14:conditionalFormatting xmlns:xm="http://schemas.microsoft.com/office/excel/2006/main">
          <x14:cfRule type="expression" priority="106" id="{E2B641A8-FEEA-4239-BFB4-4AEB41689077}">
            <xm:f>OR($D$8='Dropdown Auswahl'!$B$2,$D$9='Dropdown Auswahl'!$B$2,$D$11='Dropdown Auswahl'!$B$2,$D$12='Dropdown Auswahl'!$B$2)</xm:f>
            <x14:dxf>
              <fill>
                <patternFill patternType="darkDown">
                  <bgColor theme="0"/>
                </patternFill>
              </fill>
            </x14:dxf>
          </x14:cfRule>
          <xm:sqref>A104</xm:sqref>
        </x14:conditionalFormatting>
        <x14:conditionalFormatting xmlns:xm="http://schemas.microsoft.com/office/excel/2006/main">
          <x14:cfRule type="expression" priority="102" id="{E086C0DF-E75C-4CC1-B036-7B7A12F5D2FD}">
            <xm:f>OR($D$8='Dropdown Auswahl'!$B$2,$D$9='Dropdown Auswahl'!$B$2,$D$11='Dropdown Auswahl'!$B$2,$D$12='Dropdown Auswahl'!$B$2)</xm:f>
            <x14:dxf>
              <fill>
                <patternFill patternType="darkDown">
                  <bgColor theme="0"/>
                </patternFill>
              </fill>
            </x14:dxf>
          </x14:cfRule>
          <xm:sqref>A127</xm:sqref>
        </x14:conditionalFormatting>
        <x14:conditionalFormatting xmlns:xm="http://schemas.microsoft.com/office/excel/2006/main">
          <x14:cfRule type="expression" priority="103" id="{22F2402A-5EEB-4609-8FC9-EBD6E06BFA51}">
            <xm:f>OR($D$8='Dropdown Auswahl'!$B$2,$D$9='Dropdown Auswahl'!$B$2,$D$11='Dropdown Auswahl'!$B$2,$D$12='Dropdown Auswahl'!$B$2)</xm:f>
            <x14:dxf>
              <fill>
                <patternFill patternType="darkDown">
                  <bgColor theme="0"/>
                </patternFill>
              </fill>
            </x14:dxf>
          </x14:cfRule>
          <xm:sqref>D103</xm:sqref>
        </x14:conditionalFormatting>
        <x14:conditionalFormatting xmlns:xm="http://schemas.microsoft.com/office/excel/2006/main">
          <x14:cfRule type="expression" priority="100" id="{28193EB6-C1C1-4AF9-A3DD-12B55B2982A4}">
            <xm:f>OR($D$8='Dropdown Auswahl'!$B$2,$D$9='Dropdown Auswahl'!$B$2,$D$11='Dropdown Auswahl'!$B$2,$D$12='Dropdown Auswahl'!$B$2)</xm:f>
            <x14:dxf>
              <fill>
                <patternFill patternType="darkDown">
                  <bgColor theme="0"/>
                </patternFill>
              </fill>
            </x14:dxf>
          </x14:cfRule>
          <xm:sqref>A122:A125</xm:sqref>
        </x14:conditionalFormatting>
        <x14:conditionalFormatting xmlns:xm="http://schemas.microsoft.com/office/excel/2006/main">
          <x14:cfRule type="expression" priority="99" id="{906B0B8F-8FBF-4D65-B5C1-68A10F7F4644}">
            <xm:f>OR($D$8='Dropdown Auswahl'!$B$2,$D$9='Dropdown Auswahl'!$B$2,$D$11='Dropdown Auswahl'!$B$2,$D$12='Dropdown Auswahl'!$B$2)</xm:f>
            <x14:dxf>
              <fill>
                <patternFill patternType="darkDown">
                  <bgColor theme="0"/>
                </patternFill>
              </fill>
            </x14:dxf>
          </x14:cfRule>
          <xm:sqref>B122:B125</xm:sqref>
        </x14:conditionalFormatting>
        <x14:conditionalFormatting xmlns:xm="http://schemas.microsoft.com/office/excel/2006/main">
          <x14:cfRule type="expression" priority="98" id="{337D04A3-250C-4EB9-A0BA-982DC83FB6D4}">
            <xm:f>OR($D$8='Dropdown Auswahl'!$B$2,$D$9='Dropdown Auswahl'!$B$2,$D$11='Dropdown Auswahl'!$B$2,$D$12='Dropdown Auswahl'!$B$2)</xm:f>
            <x14:dxf>
              <fill>
                <patternFill patternType="darkDown">
                  <bgColor theme="0"/>
                </patternFill>
              </fill>
            </x14:dxf>
          </x14:cfRule>
          <xm:sqref>C122:C125</xm:sqref>
        </x14:conditionalFormatting>
        <x14:conditionalFormatting xmlns:xm="http://schemas.microsoft.com/office/excel/2006/main">
          <x14:cfRule type="expression" priority="97" id="{24BC3ED9-BF60-4A6A-89FE-B23208D0EDF0}">
            <xm:f>OR($D$8='Dropdown Auswahl'!$B$2,$D$9='Dropdown Auswahl'!$B$2,$D$11='Dropdown Auswahl'!$B$2,$D$12='Dropdown Auswahl'!$B$2)</xm:f>
            <x14:dxf>
              <fill>
                <patternFill patternType="darkDown">
                  <bgColor theme="0"/>
                </patternFill>
              </fill>
            </x14:dxf>
          </x14:cfRule>
          <xm:sqref>D122</xm:sqref>
        </x14:conditionalFormatting>
        <x14:conditionalFormatting xmlns:xm="http://schemas.microsoft.com/office/excel/2006/main">
          <x14:cfRule type="expression" priority="96" id="{27B7DC9C-6C6E-41E9-8BBB-A3E949F5BD3A}">
            <xm:f>OR($D$8='Dropdown Auswahl'!$B$2,$D$9='Dropdown Auswahl'!$B$2,$D$11='Dropdown Auswahl'!$B$2,$D$12='Dropdown Auswahl'!$B$2)</xm:f>
            <x14:dxf>
              <fill>
                <patternFill patternType="darkDown">
                  <bgColor theme="0"/>
                </patternFill>
              </fill>
            </x14:dxf>
          </x14:cfRule>
          <xm:sqref>E122</xm:sqref>
        </x14:conditionalFormatting>
        <x14:conditionalFormatting xmlns:xm="http://schemas.microsoft.com/office/excel/2006/main">
          <x14:cfRule type="expression" priority="95" id="{FADEA6F7-1128-42C2-BBD9-CB711237DCF1}">
            <xm:f>OR($D$8='Dropdown Auswahl'!$B$2,$D$9='Dropdown Auswahl'!$B$2,$D$11='Dropdown Auswahl'!$B$2,$D$12='Dropdown Auswahl'!$B$2)</xm:f>
            <x14:dxf>
              <fill>
                <patternFill patternType="darkDown">
                  <bgColor theme="0"/>
                </patternFill>
              </fill>
            </x14:dxf>
          </x14:cfRule>
          <xm:sqref>F122</xm:sqref>
        </x14:conditionalFormatting>
        <x14:conditionalFormatting xmlns:xm="http://schemas.microsoft.com/office/excel/2006/main">
          <x14:cfRule type="expression" priority="94" id="{A0EFBA21-C827-450F-8E16-56C6F9DCD5B3}">
            <xm:f>OR($D$8='Dropdown Auswahl'!$B$2,$D$9='Dropdown Auswahl'!$B$2,$D$11='Dropdown Auswahl'!$B$2,$D$12='Dropdown Auswahl'!$B$2)</xm:f>
            <x14:dxf>
              <fill>
                <patternFill patternType="darkDown">
                  <bgColor theme="0"/>
                </patternFill>
              </fill>
            </x14:dxf>
          </x14:cfRule>
          <xm:sqref>D123:D125</xm:sqref>
        </x14:conditionalFormatting>
        <x14:conditionalFormatting xmlns:xm="http://schemas.microsoft.com/office/excel/2006/main">
          <x14:cfRule type="expression" priority="93" id="{815E5C5C-9BDB-4DCD-B115-872720E31BC9}">
            <xm:f>OR($D$8='Dropdown Auswahl'!$B$2,$D$9='Dropdown Auswahl'!$B$2,$D$11='Dropdown Auswahl'!$B$2,$D$12='Dropdown Auswahl'!$B$2)</xm:f>
            <x14:dxf>
              <fill>
                <patternFill patternType="darkDown">
                  <bgColor theme="0"/>
                </patternFill>
              </fill>
            </x14:dxf>
          </x14:cfRule>
          <xm:sqref>E123:E125</xm:sqref>
        </x14:conditionalFormatting>
        <x14:conditionalFormatting xmlns:xm="http://schemas.microsoft.com/office/excel/2006/main">
          <x14:cfRule type="expression" priority="70" id="{AFDA7086-71A8-4288-8D20-3A60499E2671}">
            <xm:f>OR($D$8='Dropdown Auswahl'!$B$2,$D$9='Dropdown Auswahl'!$B$2,$D$11='Dropdown Auswahl'!$B$2,$D$12='Dropdown Auswahl'!$B$2)</xm:f>
            <x14:dxf>
              <fill>
                <patternFill patternType="darkDown">
                  <bgColor theme="0"/>
                </patternFill>
              </fill>
            </x14:dxf>
          </x14:cfRule>
          <xm:sqref>F123:F125</xm:sqref>
        </x14:conditionalFormatting>
        <x14:conditionalFormatting xmlns:xm="http://schemas.microsoft.com/office/excel/2006/main">
          <x14:cfRule type="expression" priority="92" id="{1FDFAC37-8358-45E6-9F03-70C3A798058B}">
            <xm:f>OR($D$8='Dropdown Auswahl'!$B$2,$D$9='Dropdown Auswahl'!$B$2,$D$11='Dropdown Auswahl'!$B$2,$D$12='Dropdown Auswahl'!$B$2)</xm:f>
            <x14:dxf>
              <fill>
                <patternFill patternType="darkDown">
                  <bgColor theme="0"/>
                </patternFill>
              </fill>
            </x14:dxf>
          </x14:cfRule>
          <xm:sqref>A140</xm:sqref>
        </x14:conditionalFormatting>
        <x14:conditionalFormatting xmlns:xm="http://schemas.microsoft.com/office/excel/2006/main">
          <x14:cfRule type="expression" priority="91" id="{C4074DC5-18D6-4B95-B17C-FFEB3A9B27B4}">
            <xm:f>OR($D$8='Dropdown Auswahl'!$B$2,$D$9='Dropdown Auswahl'!$B$2,$D$11='Dropdown Auswahl'!$B$2,$D$12='Dropdown Auswahl'!$B$2)</xm:f>
            <x14:dxf>
              <fill>
                <patternFill patternType="darkDown">
                  <bgColor theme="0"/>
                </patternFill>
              </fill>
            </x14:dxf>
          </x14:cfRule>
          <xm:sqref>A142</xm:sqref>
        </x14:conditionalFormatting>
        <x14:conditionalFormatting xmlns:xm="http://schemas.microsoft.com/office/excel/2006/main">
          <x14:cfRule type="expression" priority="89" id="{0AF65FE8-9C8F-45F8-8229-DC62ECD60566}">
            <xm:f>OR($D$8='Dropdown Auswahl'!$B$2,$D$9='Dropdown Auswahl'!$B$2,$D$11='Dropdown Auswahl'!$B$2,$D$12='Dropdown Auswahl'!$B$2)</xm:f>
            <x14:dxf>
              <fill>
                <patternFill patternType="darkDown">
                  <bgColor theme="0"/>
                </patternFill>
              </fill>
            </x14:dxf>
          </x14:cfRule>
          <xm:sqref>A141</xm:sqref>
        </x14:conditionalFormatting>
        <x14:conditionalFormatting xmlns:xm="http://schemas.microsoft.com/office/excel/2006/main">
          <x14:cfRule type="expression" priority="35" id="{44412196-8202-421B-BAA4-9E613D45985C}">
            <xm:f>OR($D$8='Dropdown Auswahl'!$B$2,$D$9='Dropdown Auswahl'!$B$2,$D$11='Dropdown Auswahl'!$B$2,$D$12='Dropdown Auswahl'!$B$2)</xm:f>
            <x14:dxf>
              <fill>
                <patternFill patternType="darkDown">
                  <bgColor theme="0"/>
                </patternFill>
              </fill>
            </x14:dxf>
          </x14:cfRule>
          <xm:sqref>A175:F176 A174:D192 D177:F177 D174:F174 A171:F171 A173:F173 A172:B172 D172:F172</xm:sqref>
        </x14:conditionalFormatting>
        <x14:conditionalFormatting xmlns:xm="http://schemas.microsoft.com/office/excel/2006/main">
          <x14:cfRule type="expression" priority="50" id="{E66E38F8-954E-47D1-B03F-C85CDE3290DD}">
            <xm:f>$D$9='Dropdown Auswahl'!$AP$5</xm:f>
            <x14:dxf>
              <fill>
                <patternFill patternType="darkDown">
                  <bgColor theme="0"/>
                </patternFill>
              </fill>
            </x14:dxf>
          </x14:cfRule>
          <xm:sqref>B173:C192</xm:sqref>
        </x14:conditionalFormatting>
        <x14:conditionalFormatting xmlns:xm="http://schemas.microsoft.com/office/excel/2006/main">
          <x14:cfRule type="expression" priority="51" id="{B16570AD-D3B1-411D-9C52-569DB766FDAF}">
            <xm:f>$D$9='Dropdown Auswahl'!$AP$5</xm:f>
            <x14:dxf>
              <fill>
                <patternFill patternType="darkDown">
                  <bgColor theme="0"/>
                </patternFill>
              </fill>
            </x14:dxf>
          </x14:cfRule>
          <xm:sqref>E179:F179</xm:sqref>
        </x14:conditionalFormatting>
        <x14:conditionalFormatting xmlns:xm="http://schemas.microsoft.com/office/excel/2006/main">
          <x14:cfRule type="expression" priority="28" id="{21D0E432-190E-4B2F-8433-F1E7386D1331}">
            <xm:f>OR($D$8='Dropdown Auswahl'!$B$2,$D$9='Dropdown Auswahl'!$B$2,$D$11='Dropdown Auswahl'!$B$2,$D$12='Dropdown Auswahl'!$B$2)</xm:f>
            <x14:dxf>
              <fill>
                <patternFill patternType="darkDown">
                  <bgColor theme="0"/>
                </patternFill>
              </fill>
            </x14:dxf>
          </x14:cfRule>
          <xm:sqref>A168:F171 A172:B172 D172:F172 A173:F184 A186:F192 A185:E185</xm:sqref>
        </x14:conditionalFormatting>
        <x14:conditionalFormatting xmlns:xm="http://schemas.microsoft.com/office/excel/2006/main">
          <x14:cfRule type="expression" priority="43" id="{17344B41-DB42-41D2-BB17-DBEE124E3CF8}">
            <xm:f>$D$9='Dropdown Auswahl'!$AP$5</xm:f>
            <x14:dxf>
              <fill>
                <patternFill patternType="darkDown">
                  <bgColor theme="0"/>
                </patternFill>
              </fill>
            </x14:dxf>
          </x14:cfRule>
          <xm:sqref>B169:C171</xm:sqref>
        </x14:conditionalFormatting>
        <x14:conditionalFormatting xmlns:xm="http://schemas.microsoft.com/office/excel/2006/main">
          <x14:cfRule type="expression" priority="41" id="{BA713D5E-745A-4977-980E-79EEA7F4DADF}">
            <xm:f>OR($D$8='Dropdown Auswahl'!$B$2,$D$9='Dropdown Auswahl'!$B$2,$D$11='Dropdown Auswahl'!$B$2,$D$12='Dropdown Auswahl'!$B$2)</xm:f>
            <x14:dxf>
              <fill>
                <patternFill patternType="darkDown">
                  <bgColor theme="0"/>
                </patternFill>
              </fill>
            </x14:dxf>
          </x14:cfRule>
          <xm:sqref>D198</xm:sqref>
        </x14:conditionalFormatting>
        <x14:conditionalFormatting xmlns:xm="http://schemas.microsoft.com/office/excel/2006/main">
          <x14:cfRule type="expression" priority="39" id="{3455122A-8164-4A11-B391-03E9C3F4CC8B}">
            <xm:f>OR($D$8='Dropdown Auswahl'!$B$2,$D$9='Dropdown Auswahl'!$B$2,$D$11='Dropdown Auswahl'!$B$2,$D$12='Dropdown Auswahl'!$B$2)</xm:f>
            <x14:dxf>
              <fill>
                <patternFill patternType="darkDown">
                  <bgColor theme="0"/>
                </patternFill>
              </fill>
            </x14:dxf>
          </x14:cfRule>
          <xm:sqref>D199:D200</xm:sqref>
        </x14:conditionalFormatting>
        <x14:conditionalFormatting xmlns:xm="http://schemas.microsoft.com/office/excel/2006/main">
          <x14:cfRule type="expression" priority="37" id="{4F1B4DE0-94D3-4057-B8F2-A478D718CC32}">
            <xm:f>OR($D$8='Dropdown Auswahl'!$B$2,$D$9='Dropdown Auswahl'!$B$2,$D$11='Dropdown Auswahl'!$B$2,$D$12='Dropdown Auswahl'!$B$2)</xm:f>
            <x14:dxf>
              <fill>
                <patternFill patternType="darkDown">
                  <bgColor theme="0"/>
                </patternFill>
              </fill>
            </x14:dxf>
          </x14:cfRule>
          <xm:sqref>A201</xm:sqref>
        </x14:conditionalFormatting>
        <x14:conditionalFormatting xmlns:xm="http://schemas.microsoft.com/office/excel/2006/main">
          <x14:cfRule type="expression" priority="68" id="{BBD8A9B0-727B-449B-8C19-8C992676049C}">
            <xm:f>OR($D$8='Dropdown Auswahl'!$B$2,$D$9='Dropdown Auswahl'!$B$2,$D$11='Dropdown Auswahl'!$B$2,$D$12='Dropdown Auswahl'!$B$2)</xm:f>
            <x14:dxf>
              <fill>
                <patternFill patternType="darkDown">
                  <bgColor theme="0"/>
                </patternFill>
              </fill>
            </x14:dxf>
          </x14:cfRule>
          <xm:sqref>A116</xm:sqref>
        </x14:conditionalFormatting>
        <x14:conditionalFormatting xmlns:xm="http://schemas.microsoft.com/office/excel/2006/main">
          <x14:cfRule type="expression" priority="25" id="{8E2BAB52-FEB9-4F4F-8807-B61660C928BD}">
            <xm:f>OR($D$8='Dropdown Auswahl'!$B$2,$D$9='Dropdown Auswahl'!$B$2,$D$11='Dropdown Auswahl'!$B$2,$D$12='Dropdown Auswahl'!$B$2)</xm:f>
            <x14:dxf>
              <fill>
                <patternFill patternType="darkDown">
                  <bgColor theme="0"/>
                </patternFill>
              </fill>
            </x14:dxf>
          </x14:cfRule>
          <xm:sqref>D116</xm:sqref>
        </x14:conditionalFormatting>
        <x14:conditionalFormatting xmlns:xm="http://schemas.microsoft.com/office/excel/2006/main">
          <x14:cfRule type="expression" priority="61" id="{30F12645-BEDC-4A44-BB83-A6F9C69663A0}">
            <xm:f>OR($D$8='Dropdown Auswahl'!$B$2,$D$9='Dropdown Auswahl'!$B$2,$D$11='Dropdown Auswahl'!$B$2,$D$12='Dropdown Auswahl'!$B$2)</xm:f>
            <x14:dxf>
              <fill>
                <patternFill patternType="darkDown">
                  <bgColor theme="0"/>
                </patternFill>
              </fill>
            </x14:dxf>
          </x14:cfRule>
          <xm:sqref>D136</xm:sqref>
        </x14:conditionalFormatting>
        <x14:conditionalFormatting xmlns:xm="http://schemas.microsoft.com/office/excel/2006/main">
          <x14:cfRule type="expression" priority="67" id="{51C47E32-7C7B-4F06-A310-54EA04A53988}">
            <xm:f>OR($D$8='Dropdown Auswahl'!$B$2,$D$9='Dropdown Auswahl'!$B$2,$D$11='Dropdown Auswahl'!$B$2,$D$12='Dropdown Auswahl'!$B$2)</xm:f>
            <x14:dxf>
              <fill>
                <patternFill patternType="darkDown">
                  <bgColor theme="0"/>
                </patternFill>
              </fill>
            </x14:dxf>
          </x14:cfRule>
          <xm:sqref>A136</xm:sqref>
        </x14:conditionalFormatting>
        <x14:conditionalFormatting xmlns:xm="http://schemas.microsoft.com/office/excel/2006/main">
          <x14:cfRule type="expression" priority="27" id="{B41602D6-70A8-4F4A-BC1F-9FB190FB46BC}">
            <xm:f>OR($D$8='Dropdown Auswahl'!$B$2,$D$9='Dropdown Auswahl'!$B$2,$D$11='Dropdown Auswahl'!$B$2,$D$12='Dropdown Auswahl'!$B$2)</xm:f>
            <x14:dxf>
              <fill>
                <patternFill patternType="darkDown">
                  <bgColor theme="0"/>
                </patternFill>
              </fill>
            </x14:dxf>
          </x14:cfRule>
          <xm:sqref>A167:F171 A172:B172 D172:F172 A173:F184 A186:F196 A185:E185</xm:sqref>
        </x14:conditionalFormatting>
        <x14:conditionalFormatting xmlns:xm="http://schemas.microsoft.com/office/excel/2006/main">
          <x14:cfRule type="expression" priority="38" id="{942981B8-6347-48A7-B0C5-5681695C4213}">
            <xm:f>$D$11='Dropdown Auswahl'!$B$3</xm:f>
            <x14:dxf>
              <fill>
                <patternFill patternType="darkDown"/>
              </fill>
            </x14:dxf>
          </x14:cfRule>
          <xm:sqref>E177:F177</xm:sqref>
        </x14:conditionalFormatting>
        <x14:conditionalFormatting xmlns:xm="http://schemas.microsoft.com/office/excel/2006/main">
          <x14:cfRule type="expression" priority="57" id="{5C463F3D-E483-47DD-A53F-04E5129AB1E9}">
            <xm:f>OR($D$8='Dropdown Auswahl'!$B$2,$D$9='Dropdown Auswahl'!$B$2,$D$11='Dropdown Auswahl'!$B$2,$D$12='Dropdown Auswahl'!$B$2)</xm:f>
            <x14:dxf>
              <fill>
                <patternFill patternType="darkDown">
                  <bgColor theme="0"/>
                </patternFill>
              </fill>
            </x14:dxf>
          </x14:cfRule>
          <xm:sqref>D128</xm:sqref>
        </x14:conditionalFormatting>
        <x14:conditionalFormatting xmlns:xm="http://schemas.microsoft.com/office/excel/2006/main">
          <x14:cfRule type="expression" priority="56" id="{4EA00D2A-D27B-4231-A46B-2A274F8ED2EA}">
            <xm:f>OR($D$8='Dropdown Auswahl'!$B$2,$D$9='Dropdown Auswahl'!$B$2,$D$11='Dropdown Auswahl'!$B$2,$D$12='Dropdown Auswahl'!$B$2)</xm:f>
            <x14:dxf>
              <fill>
                <patternFill patternType="darkDown">
                  <bgColor theme="0"/>
                </patternFill>
              </fill>
            </x14:dxf>
          </x14:cfRule>
          <xm:sqref>D142</xm:sqref>
        </x14:conditionalFormatting>
        <x14:conditionalFormatting xmlns:xm="http://schemas.microsoft.com/office/excel/2006/main">
          <x14:cfRule type="expression" priority="55" id="{868530C1-843A-459C-B7E1-4257C374C48B}">
            <xm:f>OR($D$8='Dropdown Auswahl'!$B$2,$D$9='Dropdown Auswahl'!$B$2,$D$11='Dropdown Auswahl'!$B$2,$D$12='Dropdown Auswahl'!$B$2)</xm:f>
            <x14:dxf>
              <fill>
                <patternFill patternType="darkDown">
                  <bgColor theme="0"/>
                </patternFill>
              </fill>
            </x14:dxf>
          </x14:cfRule>
          <xm:sqref>A154</xm:sqref>
        </x14:conditionalFormatting>
        <x14:conditionalFormatting xmlns:xm="http://schemas.microsoft.com/office/excel/2006/main">
          <x14:cfRule type="expression" priority="53" id="{E1720F3A-7D98-4F02-97F4-97E5FE79E57F}">
            <xm:f>OR($D$8='Dropdown Auswahl'!$B$2,$D$9='Dropdown Auswahl'!$B$2,$D$11='Dropdown Auswahl'!$B$2,$D$12='Dropdown Auswahl'!$B$2)</xm:f>
            <x14:dxf>
              <fill>
                <patternFill patternType="darkDown">
                  <bgColor theme="0"/>
                </patternFill>
              </fill>
            </x14:dxf>
          </x14:cfRule>
          <xm:sqref>D154</xm:sqref>
        </x14:conditionalFormatting>
        <x14:conditionalFormatting xmlns:xm="http://schemas.microsoft.com/office/excel/2006/main">
          <x14:cfRule type="expression" priority="33" id="{71F8669C-85AF-4953-8668-4F862D288334}">
            <xm:f>$D$11='Dropdown Auswahl'!$B$3</xm:f>
            <x14:dxf>
              <fill>
                <patternFill patternType="darkDown"/>
              </fill>
            </x14:dxf>
          </x14:cfRule>
          <xm:sqref>E174:F174</xm:sqref>
        </x14:conditionalFormatting>
        <x14:conditionalFormatting xmlns:xm="http://schemas.microsoft.com/office/excel/2006/main">
          <x14:cfRule type="expression" priority="32" id="{3CE16C40-772D-45F9-B157-DAAA21F79A82}">
            <xm:f>$D$9='Dropdown Auswahl'!$AP$5</xm:f>
            <x14:dxf>
              <fill>
                <patternFill patternType="darkDown">
                  <bgColor theme="0"/>
                </patternFill>
              </fill>
            </x14:dxf>
          </x14:cfRule>
          <xm:sqref>E172:F172</xm:sqref>
        </x14:conditionalFormatting>
        <x14:conditionalFormatting xmlns:xm="http://schemas.microsoft.com/office/excel/2006/main">
          <x14:cfRule type="expression" priority="31" id="{AEF10E65-BEBF-4BBF-8279-1EF88D158478}">
            <xm:f>$D$9='Dropdown Auswahl'!$AP$5</xm:f>
            <x14:dxf>
              <fill>
                <patternFill patternType="darkDown">
                  <bgColor theme="0"/>
                </patternFill>
              </fill>
            </x14:dxf>
          </x14:cfRule>
          <xm:sqref>E172:F172</xm:sqref>
        </x14:conditionalFormatting>
        <x14:conditionalFormatting xmlns:xm="http://schemas.microsoft.com/office/excel/2006/main">
          <x14:cfRule type="expression" priority="8" id="{670B0BEF-8F78-4172-AC00-546ECBBDCA2C}">
            <xm:f>$D$12&lt;&gt;'Dropdown Auswahl'!$D$3</xm:f>
            <x14:dxf>
              <fill>
                <patternFill patternType="darkDown">
                  <bgColor theme="0"/>
                </patternFill>
              </fill>
            </x14:dxf>
          </x14:cfRule>
          <xm:sqref>A100:F104 F105 A113:F184 A110:B111 A185:E185 A106:F109 A105:B105 A186:F215</xm:sqref>
        </x14:conditionalFormatting>
        <x14:conditionalFormatting xmlns:xm="http://schemas.microsoft.com/office/excel/2006/main">
          <x14:cfRule type="expression" priority="1458" id="{30CA7A02-C467-4D42-B6D0-A5FBA614D1AE}">
            <xm:f>AND($D$12='Dropdown Auswahl'!$D$4,$D$8='Dropdown Auswahl'!$B$4,$D$11='Dropdown Auswahl'!$B$4,B218="")</xm:f>
            <x14:dxf>
              <fill>
                <patternFill>
                  <bgColor theme="5" tint="0.39994506668294322"/>
                </patternFill>
              </fill>
            </x14:dxf>
          </x14:cfRule>
          <xm:sqref>B218:C218</xm:sqref>
        </x14:conditionalFormatting>
        <x14:conditionalFormatting xmlns:xm="http://schemas.microsoft.com/office/excel/2006/main">
          <x14:cfRule type="expression" priority="1459" id="{69942ED9-5A80-45AA-8AAA-A973D3DD008D}">
            <xm:f>AND($D$12='Dropdown Auswahl'!$D$4,$D$8='Dropdown Auswahl'!$B$4,$F$218="")</xm:f>
            <x14:dxf>
              <fill>
                <patternFill>
                  <bgColor theme="5" tint="0.39994506668294322"/>
                </patternFill>
              </fill>
            </x14:dxf>
          </x14:cfRule>
          <xm:sqref>F218</xm:sqref>
        </x14:conditionalFormatting>
        <x14:conditionalFormatting xmlns:xm="http://schemas.microsoft.com/office/excel/2006/main">
          <x14:cfRule type="expression" priority="1460" id="{B6A95CB2-6502-4B57-AD28-2F93403EE359}">
            <xm:f>AND($D$12='Dropdown Auswahl'!$D$4,$D$11='Dropdown Auswahl'!$B$4,$E$218="")</xm:f>
            <x14:dxf>
              <fill>
                <patternFill>
                  <bgColor theme="5" tint="0.39994506668294322"/>
                </patternFill>
              </fill>
            </x14:dxf>
          </x14:cfRule>
          <xm:sqref>E218</xm:sqref>
        </x14:conditionalFormatting>
        <x14:conditionalFormatting xmlns:xm="http://schemas.microsoft.com/office/excel/2006/main">
          <x14:cfRule type="expression" priority="1461" id="{A0196BD6-C770-4C3F-BC08-70343AB94A46}">
            <xm:f>AND($D$12='Dropdown Auswahl'!$D$4,$D$8='Dropdown Auswahl'!$B$4,$D$218="")</xm:f>
            <x14:dxf>
              <fill>
                <patternFill>
                  <bgColor theme="5" tint="0.39994506668294322"/>
                </patternFill>
              </fill>
            </x14:dxf>
          </x14:cfRule>
          <xm:sqref>D218</xm:sqref>
        </x14:conditionalFormatting>
        <x14:conditionalFormatting xmlns:xm="http://schemas.microsoft.com/office/excel/2006/main">
          <x14:cfRule type="expression" priority="1462" id="{89A9B58C-3A60-44EC-A19F-D338B184C7F5}">
            <xm:f>AND($D$12='Dropdown Auswahl'!$D$4,$D$8='Dropdown Auswahl'!$B$4,A218="")</xm:f>
            <x14:dxf>
              <fill>
                <patternFill>
                  <bgColor theme="5" tint="0.39994506668294322"/>
                </patternFill>
              </fill>
            </x14:dxf>
          </x14:cfRule>
          <xm:sqref>A218</xm:sqref>
        </x14:conditionalFormatting>
        <x14:conditionalFormatting xmlns:xm="http://schemas.microsoft.com/office/excel/2006/main">
          <x14:cfRule type="expression" priority="1487" id="{5ACB08D2-AC73-42AB-B2EE-51670B0404A6}">
            <xm:f>OR($B$76='Dropdown Auswahl'!$D$2,$B$76='Dropdown Auswahl'!$B$4)</xm:f>
            <x14:dxf>
              <fill>
                <patternFill patternType="darkDown">
                  <bgColor theme="0"/>
                </patternFill>
              </fill>
            </x14:dxf>
          </x14:cfRule>
          <xm:sqref>E76:F76</xm:sqref>
        </x14:conditionalFormatting>
        <x14:conditionalFormatting xmlns:xm="http://schemas.microsoft.com/office/excel/2006/main">
          <x14:cfRule type="expression" priority="1488" id="{B8A45ADE-23C8-4118-8B17-D0CB4B153AC1}">
            <xm:f>AND(B34="",$D$8='Dropdown Auswahl'!$B$4,$D$9='Dropdown Auswahl'!$AP$3)</xm:f>
            <x14:dxf>
              <fill>
                <patternFill>
                  <bgColor theme="5" tint="0.39994506668294322"/>
                </patternFill>
              </fill>
            </x14:dxf>
          </x14:cfRule>
          <xm:sqref>B37 E50 B34:C34 B35 E34 E67:E68 B51:C51 B43 B67:B69 B72</xm:sqref>
        </x14:conditionalFormatting>
        <x14:conditionalFormatting xmlns:xm="http://schemas.microsoft.com/office/excel/2006/main">
          <x14:cfRule type="expression" priority="1498" id="{CD3AD420-C251-4D3F-A031-DDFE7F6C3196}">
            <xm:f>OR($D$9&lt;&gt;'Dropdown Auswahl'!$AP$4,AND($D$8='Dropdown Auswahl'!$B$3,$D$9='Dropdown Auswahl'!$AP$4))</xm:f>
            <x14:dxf>
              <fill>
                <patternFill patternType="darkDown">
                  <bgColor theme="0"/>
                </patternFill>
              </fill>
            </x14:dxf>
          </x14:cfRule>
          <x14:cfRule type="expression" priority="1499" id="{16E96614-4347-40C0-85AB-CEBEC13D09C7}">
            <xm:f>AND($D$9='Dropdown Auswahl'!$AP$4,$D$9&lt;&gt;'Dropdown Auswahl'!$B$2,$D$10="")</xm:f>
            <x14:dxf>
              <fill>
                <patternFill>
                  <bgColor theme="5" tint="0.39994506668294322"/>
                </patternFill>
              </fill>
            </x14:dxf>
          </x14:cfRule>
          <xm:sqref>D10</xm:sqref>
        </x14:conditionalFormatting>
        <x14:conditionalFormatting xmlns:xm="http://schemas.microsoft.com/office/excel/2006/main">
          <x14:cfRule type="expression" priority="1500" id="{EF4D0BA2-8935-437C-AA68-D196207BA4E3}">
            <xm:f>AND($B$38='Dropdown Auswahl'!$B$3,$D$8='Dropdown Auswahl'!$B$4,$B$41="",$D$9&lt;&gt;'Dropdown Auswahl'!$AP$4)</xm:f>
            <x14:dxf>
              <fill>
                <patternFill>
                  <bgColor theme="5" tint="0.39994506668294322"/>
                </patternFill>
              </fill>
            </x14:dxf>
          </x14:cfRule>
          <xm:sqref>B41</xm:sqref>
        </x14:conditionalFormatting>
        <x14:conditionalFormatting xmlns:xm="http://schemas.microsoft.com/office/excel/2006/main">
          <x14:cfRule type="expression" priority="1520" id="{23C90CE3-5846-4B5C-8EF3-A36652039BF6}">
            <xm:f>AND($B$38='Dropdown Auswahl'!$B$3,OR($D$11='Dropdown Auswahl'!$B$4,$D$11='Dropdown Auswahl'!$B$5),E39="",$D$9&lt;&gt;'Dropdown Auswahl'!$AP$4)</xm:f>
            <x14:dxf>
              <fill>
                <patternFill>
                  <bgColor theme="5" tint="0.39994506668294322"/>
                </patternFill>
              </fill>
            </x14:dxf>
          </x14:cfRule>
          <xm:sqref>E39:F39</xm:sqref>
        </x14:conditionalFormatting>
        <x14:conditionalFormatting xmlns:xm="http://schemas.microsoft.com/office/excel/2006/main">
          <x14:cfRule type="expression" priority="1502" id="{7BE2FBA5-0C3B-46FE-BE79-694BDFDB588B}">
            <xm:f>AND($B$38='Dropdown Auswahl'!$B$3,E41="",$D$8='Dropdown Auswahl'!$B$4,$D$9&lt;&gt;'Dropdown Auswahl'!$AP$4)</xm:f>
            <x14:dxf>
              <fill>
                <patternFill>
                  <bgColor theme="5" tint="0.39994506668294322"/>
                </patternFill>
              </fill>
            </x14:dxf>
          </x14:cfRule>
          <xm:sqref>E41</xm:sqref>
        </x14:conditionalFormatting>
        <x14:conditionalFormatting xmlns:xm="http://schemas.microsoft.com/office/excel/2006/main">
          <x14:cfRule type="expression" priority="1503" id="{0C877457-4757-4649-91F6-1F9BF421B4A7}">
            <xm:f>AND(B70="",$B$38='Dropdown Auswahl'!$B$3,$D$8='Dropdown Auswahl'!$B$4,$D$9&lt;&gt;'Dropdown Auswahl'!$AP$4)</xm:f>
            <x14:dxf>
              <fill>
                <patternFill>
                  <bgColor theme="5" tint="0.39994506668294322"/>
                </patternFill>
              </fill>
            </x14:dxf>
          </x14:cfRule>
          <xm:sqref>B70:B71 E70:E71</xm:sqref>
        </x14:conditionalFormatting>
        <x14:conditionalFormatting xmlns:xm="http://schemas.microsoft.com/office/excel/2006/main">
          <x14:cfRule type="expression" priority="1507" id="{E13937D1-AF0A-4BED-8493-3523D6BA8345}">
            <xm:f>AND(B79="",$B$76='Dropdown Auswahl'!$B$3,$D$9&lt;&gt;'Dropdown Auswahl'!$AP$4)</xm:f>
            <x14:dxf>
              <fill>
                <patternFill>
                  <bgColor theme="5" tint="0.39994506668294322"/>
                </patternFill>
              </fill>
            </x14:dxf>
          </x14:cfRule>
          <xm:sqref>B82:B83 E82:E83 B79:B80</xm:sqref>
        </x14:conditionalFormatting>
        <x14:conditionalFormatting xmlns:xm="http://schemas.microsoft.com/office/excel/2006/main">
          <x14:cfRule type="expression" priority="1510" id="{00F9C97C-1A9D-4E31-B6C6-BBC4F0520922}">
            <xm:f>OR(AND(E81="",$B$76='Dropdown Auswahl'!$B$3,$D$9&lt;&gt;'Dropdown Auswahl'!$AP$4),AND($E$81='Dropdown Auswahl'!$B$2,$B$76='Dropdown Auswahl'!$B$3,$D$9&lt;&gt;'Dropdown Auswahl'!$AP$4))</xm:f>
            <x14:dxf>
              <fill>
                <patternFill>
                  <bgColor theme="5" tint="0.39994506668294322"/>
                </patternFill>
              </fill>
            </x14:dxf>
          </x14:cfRule>
          <xm:sqref>E81</xm:sqref>
        </x14:conditionalFormatting>
        <x14:conditionalFormatting xmlns:xm="http://schemas.microsoft.com/office/excel/2006/main">
          <x14:cfRule type="expression" priority="1511" id="{363EBE8A-C898-4F75-B69B-5EEAB73814DB}">
            <xm:f>AND($B$76='Dropdown Auswahl'!$B$3,OR($D$11='Dropdown Auswahl'!$B$4,$D$11='Dropdown Auswahl'!$B$5),$E$77="",$D$9&lt;&gt;'Dropdown Auswahl'!$AP$4)</xm:f>
            <x14:dxf>
              <fill>
                <patternFill patternType="solid">
                  <fgColor rgb="FFE68C8B"/>
                  <bgColor theme="5" tint="0.39994506668294322"/>
                </patternFill>
              </fill>
            </x14:dxf>
          </x14:cfRule>
          <xm:sqref>E77:F77</xm:sqref>
        </x14:conditionalFormatting>
        <x14:conditionalFormatting xmlns:xm="http://schemas.microsoft.com/office/excel/2006/main">
          <x14:cfRule type="expression" priority="1512" id="{1E60B477-1EA1-4176-8589-8807C48F9BD1}">
            <xm:f>AND($B$44='Dropdown Auswahl'!$B$3,$D$8='Dropdown Auswahl'!$B$4,$B$47="",$D$9&lt;&gt;'Dropdown Auswahl'!$AP$4)</xm:f>
            <x14:dxf>
              <fill>
                <patternFill>
                  <bgColor theme="5" tint="0.39994506668294322"/>
                </patternFill>
              </fill>
            </x14:dxf>
          </x14:cfRule>
          <xm:sqref>B47</xm:sqref>
        </x14:conditionalFormatting>
        <x14:conditionalFormatting xmlns:xm="http://schemas.microsoft.com/office/excel/2006/main">
          <x14:cfRule type="expression" priority="1513" id="{4CB94378-B9C9-4E78-9957-CEF5529D4149}">
            <xm:f>AND($B$44='Dropdown Auswahl'!$B$3,OR($D$11='Dropdown Auswahl'!$B$4,$D$11='Dropdown Auswahl'!$B$5),E45="",$D$9&lt;&gt;'Dropdown Auswahl'!$AP$4)</xm:f>
            <x14:dxf>
              <fill>
                <patternFill>
                  <bgColor theme="5" tint="0.39994506668294322"/>
                </patternFill>
              </fill>
            </x14:dxf>
          </x14:cfRule>
          <xm:sqref>E45:F45</xm:sqref>
        </x14:conditionalFormatting>
        <x14:conditionalFormatting xmlns:xm="http://schemas.microsoft.com/office/excel/2006/main">
          <x14:cfRule type="expression" priority="1514" id="{AE4CEF3C-9E60-497D-935D-7D81E3F1C177}">
            <xm:f>AND($B$44='Dropdown Auswahl'!$B$3,E47="",$D$8='Dropdown Auswahl'!$B$4,$D$9&lt;&gt;'Dropdown Auswahl'!$AP$4)</xm:f>
            <x14:dxf>
              <fill>
                <patternFill>
                  <bgColor theme="5" tint="0.39994506668294322"/>
                </patternFill>
              </fill>
            </x14:dxf>
          </x14:cfRule>
          <xm:sqref>E47</xm:sqref>
        </x14:conditionalFormatting>
        <x14:conditionalFormatting xmlns:xm="http://schemas.microsoft.com/office/excel/2006/main">
          <x14:cfRule type="expression" priority="1515" id="{7908CD9E-F690-4562-A269-90F9A70DA88C}">
            <xm:f>AND($B$44='Dropdown Auswahl'!$B$3,E44='Dropdown Auswahl'!$B$2,$D$9&lt;&gt;'Dropdown Auswahl'!$AP$4)</xm:f>
            <x14:dxf>
              <fill>
                <patternFill>
                  <bgColor theme="5" tint="0.39994506668294322"/>
                </patternFill>
              </fill>
            </x14:dxf>
          </x14:cfRule>
          <xm:sqref>E44</xm:sqref>
        </x14:conditionalFormatting>
        <x14:conditionalFormatting xmlns:xm="http://schemas.microsoft.com/office/excel/2006/main">
          <x14:cfRule type="expression" priority="1516" id="{E6D4CB2B-A633-4383-8BEE-EA6AFFED6B25}">
            <xm:f>AND(B73="",$B$44='Dropdown Auswahl'!$B$3,$D$8='Dropdown Auswahl'!$B$4,$D$9&lt;&gt;'Dropdown Auswahl'!$AP$4)</xm:f>
            <x14:dxf>
              <fill>
                <patternFill>
                  <bgColor theme="5" tint="0.39994506668294322"/>
                </patternFill>
              </fill>
            </x14:dxf>
          </x14:cfRule>
          <xm:sqref>B73:B74 E73:E74</xm:sqref>
        </x14:conditionalFormatting>
        <x14:conditionalFormatting xmlns:xm="http://schemas.microsoft.com/office/excel/2006/main">
          <x14:cfRule type="expression" priority="1518" id="{17E5BB09-3CE8-431A-83B4-B9855CB92803}">
            <xm:f>AND($D$8='Dropdown Auswahl'!$B$4,OR($D$9='Dropdown Auswahl'!$AP$4,$D$9='Dropdown Auswahl'!$AP$5))</xm:f>
            <x14:dxf>
              <fill>
                <patternFill patternType="darkDown">
                  <bgColor theme="0"/>
                </patternFill>
              </fill>
            </x14:dxf>
          </x14:cfRule>
          <x14:cfRule type="expression" priority="1519" id="{5A09E60D-EEF7-41FA-93AF-EBB8E5D1C5AD}">
            <xm:f>AND(B28="",OR($D$9='Dropdown Auswahl'!$AP$3,AND($D$9&lt;&gt;'Dropdown Auswahl'!$AP$3,$D$8='Dropdown Auswahl'!$B$3)))</xm:f>
            <x14:dxf>
              <fill>
                <patternFill>
                  <bgColor theme="5" tint="0.39994506668294322"/>
                </patternFill>
              </fill>
            </x14:dxf>
          </x14:cfRule>
          <xm:sqref>B28</xm:sqref>
        </x14:conditionalFormatting>
        <x14:conditionalFormatting xmlns:xm="http://schemas.microsoft.com/office/excel/2006/main">
          <x14:cfRule type="expression" priority="1528" id="{1897DB4F-6236-429E-8B40-1102B8ED37D8}">
            <xm:f>AND(OR($D$11='Dropdown Auswahl'!$B$4,$D$11='Dropdown Auswahl'!$B$5),E32="",$D$9='Dropdown Auswahl'!$AP$3)</xm:f>
            <x14:dxf>
              <fill>
                <patternFill>
                  <bgColor theme="5" tint="0.39994506668294322"/>
                </patternFill>
              </fill>
            </x14:dxf>
          </x14:cfRule>
          <xm:sqref>E32:F32</xm:sqref>
        </x14:conditionalFormatting>
        <x14:conditionalFormatting xmlns:xm="http://schemas.microsoft.com/office/excel/2006/main">
          <x14:cfRule type="expression" priority="1521" id="{E7D9EDC7-0B89-4290-8C28-9A714065549A}">
            <xm:f>AND($E$35="",$D$12&lt;&gt;"12 - Display",$D$8='Dropdown Auswahl'!$B$4,$D$9='Dropdown Auswahl'!$AP$3)</xm:f>
            <x14:dxf>
              <fill>
                <patternFill>
                  <bgColor theme="5" tint="0.39994506668294322"/>
                </patternFill>
              </fill>
            </x14:dxf>
          </x14:cfRule>
          <xm:sqref>E35 E37 E49 E43 E69 E72</xm:sqref>
        </x14:conditionalFormatting>
        <x14:conditionalFormatting xmlns:xm="http://schemas.microsoft.com/office/excel/2006/main">
          <x14:cfRule type="expression" priority="1527" id="{4B178ED9-7444-47F9-A231-B225A8C363C9}">
            <xm:f>AND(B30="",$D$8='Dropdown Auswahl'!$B$4,$D$11='Dropdown Auswahl'!$B$4,$D$9='Dropdown Auswahl'!$AP$3)</xm:f>
            <x14:dxf>
              <fill>
                <patternFill>
                  <bgColor theme="5" tint="0.39994506668294322"/>
                </patternFill>
              </fill>
            </x14:dxf>
          </x14:cfRule>
          <xm:sqref>B30:F31</xm:sqref>
        </x14:conditionalFormatting>
        <x14:conditionalFormatting xmlns:xm="http://schemas.microsoft.com/office/excel/2006/main">
          <x14:cfRule type="expression" priority="34" id="{69C624EA-8810-4DB6-8EA9-F69163B53C66}">
            <xm:f>AND($D$8='Dropdown Auswahl'!$B$3,$D$9&lt;&gt;'Dropdown Auswahl'!$AP$3,$D$9&lt;&gt;'Dropdown Auswahl'!$AP$4)</xm:f>
            <x14:dxf>
              <fill>
                <patternFill patternType="darkDown">
                  <bgColor theme="0"/>
                </patternFill>
              </fill>
            </x14:dxf>
          </x14:cfRule>
          <xm:sqref>B23:C25 E23:F25 B33:C36 E39:F39 E44:F45 B50:C57 E50:F57 B67:C68 E67:F68 B70:C71 E70:F71 B73:C74 E73:F74 E76:F77 B85:C89 B90:F91 B92:C95 E92:F95 E85:F88 E79:F83 B76:C83 B38:C41 E41:F41 B44:C47 E47:F47 E32:F35 B213:C215 E213:F215 B14:C21 E14:F21 B169:C171 B173:C192 B172 E169:F184 E186:F192 E185</xm:sqref>
        </x14:conditionalFormatting>
        <x14:conditionalFormatting xmlns:xm="http://schemas.microsoft.com/office/excel/2006/main">
          <x14:cfRule type="expression" priority="36" id="{599F8A91-92C3-4A98-AD6E-CC06E9458E42}">
            <xm:f>AND($D$8='Dropdown Auswahl'!$B$3,$D$9='Dropdown Auswahl'!$AP$3)</xm:f>
            <x14:dxf>
              <fill>
                <patternFill patternType="darkDown">
                  <bgColor theme="0"/>
                </patternFill>
              </fill>
            </x14:dxf>
          </x14:cfRule>
          <xm:sqref>B24:C24 E24:F25 B33:C33 B36:C36 E35:F35 E44:F45 B50:C57 E50:F57 B67:C68 E67:F68 B70:C71 E70:F71 B73:C74 E73:F74 B85:C89 B90:F91 B92:C95 E92:F95 E39:F39 E85:F88 A216:F237 B76:C83 E41:F41 E40 B44:C47 E47:F47 E46 E33:F33 B213:C215 E213:F215 B14:C21 E14:F21 E76:F83 B40:C40 B169:C171 B173:C192 B172 E169:F184 E186:F192 E185</xm:sqref>
        </x14:conditionalFormatting>
        <x14:conditionalFormatting xmlns:xm="http://schemas.microsoft.com/office/excel/2006/main">
          <x14:cfRule type="expression" priority="1600" id="{EF4CC9E7-359F-4CCB-9AB4-49B2851D1BC6}">
            <xm:f>AND($B$21="",$D$8='Dropdown Auswahl'!$B$4,$D$9='Dropdown Auswahl'!$AP$3,$D$12='Dropdown Auswahl'!$D$3)</xm:f>
            <x14:dxf>
              <fill>
                <patternFill>
                  <bgColor theme="5" tint="0.39994506668294322"/>
                </patternFill>
              </fill>
            </x14:dxf>
          </x14:cfRule>
          <xm:sqref>B21:C21</xm:sqref>
        </x14:conditionalFormatting>
        <x14:conditionalFormatting xmlns:xm="http://schemas.microsoft.com/office/excel/2006/main">
          <x14:cfRule type="expression" priority="1601" id="{852A5B08-FAF6-49A5-B567-479FCE9340A0}">
            <xm:f>AND($D$8='Dropdown Auswahl'!$B$3,$D$9&lt;&gt;'Dropdown Auswahl'!$AP$3)</xm:f>
            <x14:dxf>
              <fill>
                <patternFill patternType="darkDown">
                  <bgColor theme="0"/>
                </patternFill>
              </fill>
            </x14:dxf>
          </x14:cfRule>
          <xm:sqref>E78:F78 C32 C45 C77</xm:sqref>
        </x14:conditionalFormatting>
        <x14:conditionalFormatting xmlns:xm="http://schemas.microsoft.com/office/excel/2006/main">
          <x14:cfRule type="expression" priority="1605" id="{871934D1-A008-456C-9FAF-5F043E8D38FB}">
            <xm:f>AND(OR($D$11='Dropdown Auswahl'!$B$4,$D$11='Dropdown Auswahl'!$B$5),B45="",LEFT(E45,1)&lt;&gt;"Z",$B$44='Dropdown Auswahl'!$B$3)</xm:f>
            <x14:dxf>
              <fill>
                <patternFill>
                  <bgColor theme="5" tint="0.39994506668294322"/>
                </patternFill>
              </fill>
            </x14:dxf>
          </x14:cfRule>
          <x14:cfRule type="expression" priority="1606" id="{C866E721-14C4-4F4A-B9A7-F7C6B80C6091}">
            <xm:f>AND($D$11='Dropdown Auswahl'!$B$3,$B$44='Dropdown Auswahl'!$B$3,$D$9='Dropdown Auswahl'!$AP$4,$B$45="")</xm:f>
            <x14:dxf>
              <fill>
                <patternFill>
                  <bgColor theme="5" tint="0.39994506668294322"/>
                </patternFill>
              </fill>
            </x14:dxf>
          </x14:cfRule>
          <xm:sqref>B45</xm:sqref>
        </x14:conditionalFormatting>
        <x14:conditionalFormatting xmlns:xm="http://schemas.microsoft.com/office/excel/2006/main">
          <x14:cfRule type="expression" priority="1607" id="{67D6C5DA-A017-444F-8CC2-2073BA1E0C17}">
            <xm:f>AND($D$11='Dropdown Auswahl'!$B$3,$B$38='Dropdown Auswahl'!$B$3,$D$9='Dropdown Auswahl'!$AP$4,$B$39="")</xm:f>
            <x14:dxf>
              <fill>
                <patternFill patternType="solid">
                  <bgColor theme="5" tint="0.39994506668294322"/>
                </patternFill>
              </fill>
            </x14:dxf>
          </x14:cfRule>
          <x14:cfRule type="expression" priority="1608" id="{740F6A36-2DD3-4E31-BD18-7E2E66D4EEC7}">
            <xm:f>AND(OR($D$11='Dropdown Auswahl'!$B$4,$D$11='Dropdown Auswahl'!$B$5),$D$8='Dropdown Auswahl'!$B$4,B39="",LEFT(E39,1)&lt;&gt;"Z",$B$38='Dropdown Auswahl'!$B$3)</xm:f>
            <x14:dxf>
              <fill>
                <patternFill>
                  <bgColor theme="5" tint="0.39994506668294322"/>
                </patternFill>
              </fill>
            </x14:dxf>
          </x14:cfRule>
          <xm:sqref>B39</xm:sqref>
        </x14:conditionalFormatting>
        <x14:conditionalFormatting xmlns:xm="http://schemas.microsoft.com/office/excel/2006/main">
          <x14:cfRule type="expression" priority="1609" id="{AC58C50E-743B-47B7-BC83-4B21FED1AF04}">
            <xm:f>AND($B$44='Dropdown Auswahl'!$B$3,B76='Dropdown Auswahl'!$B$3,E76='Dropdown Auswahl'!$B$2,$D$9&lt;&gt;'Dropdown Auswahl'!$AP$4)</xm:f>
            <x14:dxf>
              <fill>
                <patternFill>
                  <bgColor theme="5" tint="0.39994506668294322"/>
                </patternFill>
              </fill>
            </x14:dxf>
          </x14:cfRule>
          <xm:sqref>E76</xm:sqref>
        </x14:conditionalFormatting>
        <x14:conditionalFormatting xmlns:xm="http://schemas.microsoft.com/office/excel/2006/main">
          <x14:cfRule type="expression" priority="1610" id="{3C8064DC-849B-4ED6-B238-AC247B71A363}">
            <xm:f>AND(D11&lt;&gt;'Dropdown Auswahl'!$B$3,$B23="",$D$9='Dropdown Auswahl'!$AP$3,$D$8='Dropdown Auswahl'!$B$4)</xm:f>
            <x14:dxf>
              <fill>
                <patternFill>
                  <bgColor theme="5" tint="0.39994506668294322"/>
                </patternFill>
              </fill>
            </x14:dxf>
          </x14:cfRule>
          <xm:sqref>B23</xm:sqref>
        </x14:conditionalFormatting>
        <x14:conditionalFormatting xmlns:xm="http://schemas.microsoft.com/office/excel/2006/main">
          <x14:cfRule type="expression" priority="1611" id="{A37F4D9A-5416-4C8C-B97C-E14E902F8AC3}">
            <xm:f>AND($B$32="",OR($D$9='Dropdown Auswahl'!$AP$5,$D$9='Dropdown Auswahl'!$AP$4))</xm:f>
            <x14:dxf>
              <fill>
                <patternFill>
                  <bgColor theme="5" tint="0.39994506668294322"/>
                </patternFill>
              </fill>
            </x14:dxf>
          </x14:cfRule>
          <x14:cfRule type="expression" priority="1612" id="{6F308068-C852-4D67-99AD-4F2D5B419A10}">
            <xm:f>AND(OR($D$11='Dropdown Auswahl'!$B$4,$D$11='Dropdown Auswahl'!$B$5),$B$32="",$D$9='Dropdown Auswahl'!$AP$3,LEFT(E32,1)&lt;&gt;"Z")</xm:f>
            <x14:dxf>
              <fill>
                <patternFill>
                  <bgColor theme="5" tint="0.39994506668294322"/>
                </patternFill>
              </fill>
            </x14:dxf>
          </x14:cfRule>
          <xm:sqref>B32</xm:sqref>
        </x14:conditionalFormatting>
        <x14:conditionalFormatting xmlns:xm="http://schemas.microsoft.com/office/excel/2006/main">
          <x14:cfRule type="expression" priority="1613" id="{263CD69F-1A01-4CF0-B682-D4EF3DABAD6D}">
            <xm:f>AND($D$9&lt;&gt;'Dropdown Auswahl'!$AP$4,D11='Dropdown Auswahl'!$B$4,B77="",LEFT(E77,1)&lt;&gt;"Z",$B$76='Dropdown Auswahl'!$B$3)</xm:f>
            <x14:dxf>
              <fill>
                <patternFill patternType="solid">
                  <fgColor rgb="FFE68C8B"/>
                  <bgColor theme="5" tint="0.39994506668294322"/>
                </patternFill>
              </fill>
            </x14:dxf>
          </x14:cfRule>
          <xm:sqref>B77</xm:sqref>
        </x14:conditionalFormatting>
        <x14:conditionalFormatting xmlns:xm="http://schemas.microsoft.com/office/excel/2006/main">
          <x14:cfRule type="expression" priority="285" id="{E660A15F-7041-47B9-92E4-F5B56CB71FE0}">
            <xm:f>OR($B$102=DD_LMIV!$A$2,$B$102="")</xm:f>
            <x14:dxf>
              <fill>
                <patternFill>
                  <bgColor theme="5" tint="0.39994506668294322"/>
                </patternFill>
              </fill>
            </x14:dxf>
          </x14:cfRule>
          <xm:sqref>B102:C102</xm:sqref>
        </x14:conditionalFormatting>
        <x14:conditionalFormatting xmlns:xm="http://schemas.microsoft.com/office/excel/2006/main">
          <x14:cfRule type="expression" priority="11" id="{8AC2F254-2F73-4CF5-B10F-F8D20029310B}">
            <xm:f>$B$102=DD_LMIV!$A$5</xm:f>
            <x14:dxf>
              <fill>
                <patternFill patternType="darkDown">
                  <bgColor theme="0"/>
                </patternFill>
              </fill>
            </x14:dxf>
          </x14:cfRule>
          <xm:sqref>A171:F184 A169:C170 D169:F169 A185:E185 A186:F215</xm:sqref>
        </x14:conditionalFormatting>
        <x14:conditionalFormatting xmlns:xm="http://schemas.microsoft.com/office/excel/2006/main">
          <x14:cfRule type="expression" priority="18" id="{310AA876-3F21-4EA0-8A28-BAF46A65AB3A}">
            <xm:f>$B$102=DD_LMIV!$A$6</xm:f>
            <x14:dxf>
              <fill>
                <patternFill patternType="darkDown">
                  <bgColor theme="0"/>
                </patternFill>
              </fill>
            </x14:dxf>
          </x14:cfRule>
          <x14:cfRule type="expression" priority="21" id="{795BD698-9816-412B-A633-9846731C42CB}">
            <xm:f>$B$102=DD_LMIV!$A$7</xm:f>
            <x14:dxf>
              <fill>
                <patternFill patternType="darkDown">
                  <bgColor theme="0"/>
                </patternFill>
              </fill>
            </x14:dxf>
          </x14:cfRule>
          <xm:sqref>A168:F170 A178:F184 A185:E185 A186:F215</xm:sqref>
        </x14:conditionalFormatting>
        <x14:conditionalFormatting xmlns:xm="http://schemas.microsoft.com/office/excel/2006/main">
          <x14:cfRule type="expression" priority="17" id="{166659C4-89E2-4E2C-B852-1BFE981C61E0}">
            <xm:f>$B$102=DD_LMIV!$A$8</xm:f>
            <x14:dxf>
              <fill>
                <patternFill patternType="darkDown">
                  <bgColor theme="0"/>
                </patternFill>
              </fill>
            </x14:dxf>
          </x14:cfRule>
          <xm:sqref>A168:F174 A184:F184 A185:E185 A186:F215</xm:sqref>
        </x14:conditionalFormatting>
        <x14:conditionalFormatting xmlns:xm="http://schemas.microsoft.com/office/excel/2006/main">
          <x14:cfRule type="expression" priority="19" id="{3250991F-481E-45C4-91B1-CFF3BF191372}">
            <xm:f>$B$102=DD_LMIV!$A$9</xm:f>
            <x14:dxf>
              <fill>
                <patternFill patternType="darkDown">
                  <bgColor theme="0"/>
                </patternFill>
              </fill>
            </x14:dxf>
          </x14:cfRule>
          <xm:sqref>A168:F183 A193:F215</xm:sqref>
        </x14:conditionalFormatting>
        <x14:conditionalFormatting xmlns:xm="http://schemas.microsoft.com/office/excel/2006/main">
          <x14:cfRule type="expression" priority="29" id="{05CF8EB6-FB7B-409E-817F-90A6C285F94F}">
            <xm:f>$B$102=DD_LMIV!$A$10</xm:f>
            <x14:dxf>
              <fill>
                <patternFill patternType="darkDown">
                  <bgColor theme="0"/>
                </patternFill>
              </fill>
            </x14:dxf>
          </x14:cfRule>
          <xm:sqref>A168:F184 A186:F192 A185:E185 A197:F215</xm:sqref>
        </x14:conditionalFormatting>
        <x14:conditionalFormatting xmlns:xm="http://schemas.microsoft.com/office/excel/2006/main">
          <x14:cfRule type="expression" priority="40" id="{C4687AC1-5D3D-4875-AEC7-72AD77789212}">
            <xm:f>$B$102=DD_LMIV!$A$11</xm:f>
            <x14:dxf>
              <fill>
                <patternFill patternType="darkDown">
                  <bgColor theme="0"/>
                </patternFill>
              </fill>
            </x14:dxf>
          </x14:cfRule>
          <xm:sqref>A168:F184 D198:F200 A199:C200 A186:F196 A185:E185 A201:F207</xm:sqref>
        </x14:conditionalFormatting>
        <x14:conditionalFormatting xmlns:xm="http://schemas.microsoft.com/office/excel/2006/main">
          <x14:cfRule type="expression" priority="52" id="{B2320FD4-AD66-44CB-92AB-8477C2F34459}">
            <xm:f>$B$102=DD_LMIV!$A$12</xm:f>
            <x14:dxf>
              <fill>
                <patternFill patternType="darkDown">
                  <bgColor theme="0"/>
                </patternFill>
              </fill>
            </x14:dxf>
          </x14:cfRule>
          <xm:sqref>A168:F184 A199:C199 D198:F200 A186:F196 A185:E185</xm:sqref>
        </x14:conditionalFormatting>
        <x14:conditionalFormatting xmlns:xm="http://schemas.microsoft.com/office/excel/2006/main">
          <x14:cfRule type="expression" priority="84" id="{0CB00BDA-BB7A-4BA3-B0F4-A4B0370767AC}">
            <xm:f>$B$102=DD_LMIV!$A$13</xm:f>
            <x14:dxf>
              <fill>
                <patternFill patternType="darkDown">
                  <bgColor theme="0"/>
                </patternFill>
              </fill>
            </x14:dxf>
          </x14:cfRule>
          <xm:sqref>A168:F184 A186:F196 A185:E185</xm:sqref>
        </x14:conditionalFormatting>
        <x14:conditionalFormatting xmlns:xm="http://schemas.microsoft.com/office/excel/2006/main">
          <x14:cfRule type="expression" priority="87" id="{EAE18DCB-1966-4C7D-96E8-C72A9E4086F1}">
            <xm:f>$B$213='Dropdown Auswahl'!$B$4</xm:f>
            <x14:dxf>
              <fill>
                <patternFill patternType="darkDown">
                  <bgColor theme="0"/>
                </patternFill>
              </fill>
            </x14:dxf>
          </x14:cfRule>
          <xm:sqref>A214:C215 D213:F215</xm:sqref>
        </x14:conditionalFormatting>
        <x14:conditionalFormatting xmlns:xm="http://schemas.microsoft.com/office/excel/2006/main">
          <x14:cfRule type="expression" priority="1501" id="{9F93AA72-9CE1-4B9D-B795-98FCAD341033}">
            <xm:f>AND($B$213='Dropdown Auswahl'!$B$3,OR($B$214="",$B$214='Dropdown Auswahl'!$AU$2))</xm:f>
            <x14:dxf>
              <fill>
                <patternFill>
                  <bgColor theme="5" tint="0.39994506668294322"/>
                </patternFill>
              </fill>
            </x14:dxf>
          </x14:cfRule>
          <xm:sqref>B214</xm:sqref>
        </x14:conditionalFormatting>
        <x14:conditionalFormatting xmlns:xm="http://schemas.microsoft.com/office/excel/2006/main">
          <x14:cfRule type="expression" priority="178" id="{0CE19484-5A9D-4B02-957C-532AF61F843E}">
            <xm:f>AND($B$213='Dropdown Auswahl'!$B$3,OR($B$215="",$B$215='Dropdown Auswahl'!$AD$2))</xm:f>
            <x14:dxf>
              <fill>
                <patternFill>
                  <bgColor theme="5" tint="0.39994506668294322"/>
                </patternFill>
              </fill>
            </x14:dxf>
          </x14:cfRule>
          <xm:sqref>B215</xm:sqref>
        </x14:conditionalFormatting>
        <x14:conditionalFormatting xmlns:xm="http://schemas.microsoft.com/office/excel/2006/main">
          <x14:cfRule type="expression" priority="139" id="{18F8F6DE-6032-4D11-8F61-BB2DA46B2C0A}">
            <xm:f>AND($E$213="",$B$213='Dropdown Auswahl'!$B$3)</xm:f>
            <x14:dxf>
              <fill>
                <patternFill>
                  <bgColor theme="5" tint="0.39994506668294322"/>
                </patternFill>
              </fill>
            </x14:dxf>
          </x14:cfRule>
          <xm:sqref>E213:F213</xm:sqref>
        </x14:conditionalFormatting>
        <x14:conditionalFormatting xmlns:xm="http://schemas.microsoft.com/office/excel/2006/main">
          <x14:cfRule type="expression" priority="112" id="{8DF93EBD-87B6-4A7C-A848-973689E20024}">
            <xm:f>AND($E$215="",$B$213='Dropdown Auswahl'!$B$3)</xm:f>
            <x14:dxf>
              <fill>
                <patternFill>
                  <bgColor theme="5" tint="0.39994506668294322"/>
                </patternFill>
              </fill>
            </x14:dxf>
          </x14:cfRule>
          <xm:sqref>E215</xm:sqref>
        </x14:conditionalFormatting>
        <x14:conditionalFormatting xmlns:xm="http://schemas.microsoft.com/office/excel/2006/main">
          <x14:cfRule type="expression" priority="20" id="{1320F59C-27F8-48F4-8101-BC8270740BED}">
            <xm:f>$B$102=DD_LMIV!$A$14</xm:f>
            <x14:dxf>
              <fill>
                <patternFill patternType="darkDown">
                  <bgColor theme="0"/>
                </patternFill>
              </fill>
            </x14:dxf>
          </x14:cfRule>
          <xm:sqref>A168:F184 D198:F200 A199:C200 A186:F196 A185:E185 A201:F207</xm:sqref>
        </x14:conditionalFormatting>
        <x14:conditionalFormatting xmlns:xm="http://schemas.microsoft.com/office/excel/2006/main">
          <x14:cfRule type="expression" priority="108" id="{7D0C89E1-88BC-4D5E-983E-33303DD188ED}">
            <xm:f>OR($B$102=DD_LMIV!$A$12,$B$102=DD_LMIV!$A$13,$B$102=DD_LMIV!$A$14,$B$102=DD_LMIV!$A$4)</xm:f>
            <x14:dxf>
              <fill>
                <patternFill patternType="darkDown">
                  <bgColor theme="0"/>
                </patternFill>
              </fill>
            </x14:dxf>
          </x14:cfRule>
          <xm:sqref>A113:F125</xm:sqref>
        </x14:conditionalFormatting>
        <x14:conditionalFormatting xmlns:xm="http://schemas.microsoft.com/office/excel/2006/main">
          <x14:cfRule type="expression" priority="24" id="{6F9CB1F5-B61D-419A-A5C6-F112419660E3}">
            <xm:f>$B$102=DD_LMIV!$A$15</xm:f>
            <x14:dxf>
              <fill>
                <patternFill patternType="darkDown">
                  <bgColor theme="0"/>
                </patternFill>
              </fill>
            </x14:dxf>
          </x14:cfRule>
          <x14:cfRule type="expression" priority="26" id="{36737D64-BF4D-4E98-8B79-8C0B942CE7B6}">
            <xm:f>$B$102=DD_LMIV!$A$16</xm:f>
            <x14:dxf>
              <fill>
                <patternFill patternType="darkDown">
                  <bgColor theme="0"/>
                </patternFill>
              </fill>
            </x14:dxf>
          </x14:cfRule>
          <xm:sqref>A168:F184 A185:E185 A186:F207</xm:sqref>
        </x14:conditionalFormatting>
        <x14:conditionalFormatting xmlns:xm="http://schemas.microsoft.com/office/excel/2006/main">
          <x14:cfRule type="expression" priority="10" id="{8F5A7BEB-5850-4451-8D99-793D1FD72212}">
            <xm:f>$D$11='Dropdown Auswahl'!$B$3</xm:f>
            <x14:dxf>
              <fill>
                <patternFill patternType="darkDown">
                  <bgColor theme="0"/>
                </patternFill>
              </fill>
            </x14:dxf>
          </x14:cfRule>
          <xm:sqref>A103:C104 F105 A113:F184 A110:B111 A186:F196 A185:E185 A106:F109 A105:B105</xm:sqref>
        </x14:conditionalFormatting>
        <x14:conditionalFormatting xmlns:xm="http://schemas.microsoft.com/office/excel/2006/main">
          <x14:cfRule type="expression" priority="12" id="{C8A84BFE-1AEA-4A83-89AB-994EB020D50F}">
            <xm:f>$B$102=DD_LMIV!$A$4</xm:f>
            <x14:dxf>
              <fill>
                <patternFill patternType="darkDown">
                  <bgColor theme="0"/>
                </patternFill>
              </fill>
            </x14:dxf>
          </x14:cfRule>
          <xm:sqref>A171:F184 D170:F170 A185:E185 A186:F215</xm:sqref>
        </x14:conditionalFormatting>
        <x14:conditionalFormatting xmlns:xm="http://schemas.microsoft.com/office/excel/2006/main">
          <x14:cfRule type="expression" priority="15" id="{5C163B08-E1B0-45E3-8F11-6D2AB437D954}">
            <xm:f>$D$12&lt;&gt;'Dropdown Auswahl'!$D$3</xm:f>
            <x14:dxf>
              <fill>
                <patternFill patternType="darkDown">
                  <bgColor theme="0"/>
                </patternFill>
              </fill>
            </x14:dxf>
          </x14:cfRule>
          <xm:sqref>D105:E105</xm:sqref>
        </x14:conditionalFormatting>
        <x14:conditionalFormatting xmlns:xm="http://schemas.microsoft.com/office/excel/2006/main">
          <x14:cfRule type="expression" priority="16" id="{8C3B2D32-052E-407A-9ABE-D9F0E1758F76}">
            <xm:f>$D$11='Dropdown Auswahl'!$B$3</xm:f>
            <x14:dxf>
              <fill>
                <patternFill patternType="darkDown">
                  <bgColor theme="0"/>
                </patternFill>
              </fill>
            </x14:dxf>
          </x14:cfRule>
          <xm:sqref>D105:E105</xm:sqref>
        </x14:conditionalFormatting>
        <x14:conditionalFormatting xmlns:xm="http://schemas.microsoft.com/office/excel/2006/main">
          <x14:cfRule type="expression" priority="30" id="{27C006E0-3D53-4CBE-9AA4-4FC3F6115DFC}">
            <xm:f>$E$169&lt;&gt;DD_LMIV!$Q$7</xm:f>
            <x14:dxf>
              <fill>
                <patternFill patternType="darkDown">
                  <bgColor theme="0"/>
                </patternFill>
              </fill>
            </x14:dxf>
          </x14:cfRule>
          <x14:cfRule type="expression" priority="188" id="{A0205D14-4345-4FAB-B757-A44F7CEB4DA1}">
            <xm:f>AND($E$169=DD_LMIV!$Q$7,$F$169="")</xm:f>
            <x14:dxf>
              <fill>
                <patternFill>
                  <bgColor theme="5" tint="0.39994506668294322"/>
                </patternFill>
              </fill>
            </x14:dxf>
          </x14:cfRule>
          <xm:sqref>F169</xm:sqref>
        </x14:conditionalFormatting>
        <x14:conditionalFormatting xmlns:xm="http://schemas.microsoft.com/office/excel/2006/main">
          <x14:cfRule type="expression" priority="119" id="{DAC5F8B7-E90D-46B5-876A-302B1FD9ABC1}">
            <xm:f>AND($E$170&lt;&gt;"",OR($F$170="",$F$170=DD_LMIV!$R$2))</xm:f>
            <x14:dxf>
              <fill>
                <patternFill>
                  <bgColor theme="5" tint="0.39994506668294322"/>
                </patternFill>
              </fill>
            </x14:dxf>
          </x14:cfRule>
          <xm:sqref>F170</xm:sqref>
        </x14:conditionalFormatting>
        <x14:conditionalFormatting xmlns:xm="http://schemas.microsoft.com/office/excel/2006/main">
          <x14:cfRule type="expression" priority="118" id="{D697D2EC-0E5C-4597-8BF5-B54CD3322D65}">
            <xm:f>$E$172='Dropdown Auswahl'!$B$3</xm:f>
            <x14:dxf>
              <fill>
                <patternFill patternType="darkDown">
                  <bgColor theme="0"/>
                </patternFill>
              </fill>
            </x14:dxf>
          </x14:cfRule>
          <xm:sqref>A173:F174</xm:sqref>
        </x14:conditionalFormatting>
        <x14:conditionalFormatting xmlns:xm="http://schemas.microsoft.com/office/excel/2006/main">
          <x14:cfRule type="expression" priority="111" id="{F1F9D5BE-D56F-4BBA-9EA0-78E047982C72}">
            <xm:f>$E$172='Dropdown Auswahl'!$B$4</xm:f>
            <x14:dxf>
              <fill>
                <patternFill patternType="darkDown">
                  <bgColor theme="0"/>
                </patternFill>
              </fill>
            </x14:dxf>
          </x14:cfRule>
          <x14:cfRule type="expression" priority="117" id="{8B3DB82F-9547-492A-91C0-1CE108A07582}">
            <xm:f>AND($F$172="",$E$172='Dropdown Auswahl'!$B$3)</xm:f>
            <x14:dxf>
              <fill>
                <patternFill>
                  <bgColor theme="5" tint="0.39994506668294322"/>
                </patternFill>
              </fill>
            </x14:dxf>
          </x14:cfRule>
          <xm:sqref>F172</xm:sqref>
        </x14:conditionalFormatting>
        <x14:conditionalFormatting xmlns:xm="http://schemas.microsoft.com/office/excel/2006/main">
          <x14:cfRule type="expression" priority="48" id="{0E7AF28C-BFCC-4A2C-BF83-9508A2BA2970}">
            <xm:f>$D$8='Dropdown Auswahl'!$B$3</xm:f>
            <x14:dxf>
              <fill>
                <patternFill patternType="darkDown">
                  <bgColor theme="0"/>
                </patternFill>
              </fill>
            </x14:dxf>
          </x14:cfRule>
          <xm:sqref>A100:F102</xm:sqref>
        </x14:conditionalFormatting>
        <x14:conditionalFormatting xmlns:xm="http://schemas.microsoft.com/office/excel/2006/main">
          <x14:cfRule type="expression" priority="5" id="{AA082F4C-D49C-4E96-95FB-1AB93EB43513}">
            <xm:f>AND(B52="",$D$9&lt;&gt;'Dropdown Auswahl'!$AP$2)</xm:f>
            <x14:dxf>
              <fill>
                <patternFill>
                  <bgColor theme="5" tint="0.39994506668294322"/>
                </patternFill>
              </fill>
            </x14:dxf>
          </x14:cfRule>
          <xm:sqref>B52</xm:sqref>
        </x14:conditionalFormatting>
        <x14:conditionalFormatting xmlns:xm="http://schemas.microsoft.com/office/excel/2006/main">
          <x14:cfRule type="expression" priority="4" id="{96EBDD64-7003-428E-B94E-C7B168B57470}">
            <xm:f>AND(B53="",$D$11='Dropdown Auswahl'!$B$3)</xm:f>
            <x14:dxf>
              <fill>
                <patternFill>
                  <bgColor theme="5" tint="0.39994506668294322"/>
                </patternFill>
              </fill>
            </x14:dxf>
          </x14:cfRule>
          <xm:sqref>B53:B57 E53:E57</xm:sqref>
        </x14:conditionalFormatting>
        <x14:conditionalFormatting xmlns:xm="http://schemas.microsoft.com/office/excel/2006/main">
          <x14:cfRule type="expression" priority="1" id="{EF2D7905-F292-4BFA-BF61-AA26E97C896C}">
            <xm:f>AND(B78="",$B$76='Dropdown Auswahl'!$B$3,$D$9&lt;&gt;'Dropdown Auswahl'!$AP$4)</xm:f>
            <x14:dxf>
              <fill>
                <patternFill>
                  <bgColor theme="5" tint="0.39994506668294322"/>
                </patternFill>
              </fill>
            </x14:dxf>
          </x14:cfRule>
          <xm:sqref>B78:B83 E80:E83</xm:sqref>
        </x14:conditionalFormatting>
      </x14:conditionalFormattings>
    </ext>
    <ext xmlns:x14="http://schemas.microsoft.com/office/spreadsheetml/2009/9/main" uri="{CCE6A557-97BC-4b89-ADB6-D9C93CAAB3DF}">
      <x14:dataValidations xmlns:xm="http://schemas.microsoft.com/office/excel/2006/main" xWindow="1121" yWindow="631" count="52">
        <x14:dataValidation type="list" allowBlank="1" showInputMessage="1" showErrorMessage="1" xr:uid="{00000000-0002-0000-0000-00003A000000}">
          <x14:formula1>
            <xm:f>'Dropdown Auswahl'!$I$2:$I$23</xm:f>
          </x14:formula1>
          <xm:sqref>E39:F39 C218:C237 E32:F32 E77:F77 E45:F45</xm:sqref>
        </x14:dataValidation>
        <x14:dataValidation type="list" allowBlank="1" showInputMessage="1" showErrorMessage="1" promptTitle="Transport stacking factor" prompt="Factor 1 means pallets can't be stacked during transport." xr:uid="{00000000-0002-0000-0000-00003B000000}">
          <x14:formula1>
            <xm:f>'Dropdown Auswahl'!$AI$2:$AI$7</xm:f>
          </x14:formula1>
          <xm:sqref>B81:C81</xm:sqref>
        </x14:dataValidation>
        <x14:dataValidation type="list" allowBlank="1" showInputMessage="1" showErrorMessage="1" xr:uid="{00000000-0002-0000-0000-00003D000000}">
          <x14:formula1>
            <xm:f>'Dropdown Auswahl'!$H$2:$H$3</xm:f>
          </x14:formula1>
          <xm:sqref>F23 C23</xm:sqref>
        </x14:dataValidation>
        <x14:dataValidation type="list" allowBlank="1" showInputMessage="1" showErrorMessage="1" xr:uid="{00000000-0002-0000-0000-00003F000000}">
          <x14:formula1>
            <xm:f>'Dropdown Auswahl'!$O$2:$O$3</xm:f>
          </x14:formula1>
          <xm:sqref>C74 C71 C68 C83</xm:sqref>
        </x14:dataValidation>
        <x14:dataValidation type="list" allowBlank="1" showInputMessage="1" showErrorMessage="1" xr:uid="{00000000-0002-0000-0000-000040000000}">
          <x14:formula1>
            <xm:f>'Dropdown Auswahl'!$N$2:$N$3</xm:f>
          </x14:formula1>
          <xm:sqref>C73 C67 C82 F35 C70</xm:sqref>
        </x14:dataValidation>
        <x14:dataValidation type="list" allowBlank="1" showErrorMessage="1" promptTitle="Lagerstapelfaktor" prompt="Gibt an wie viele dieser Paletten im Lager übereinander gestapelt werden können. &quot;1&quot; bedeutet, dass die Palette nicht stapelbar ist." xr:uid="{00000000-0002-0000-0000-000041000000}">
          <x14:formula1>
            <xm:f>'Dropdown Auswahl'!$AI$2:$AI$7</xm:f>
          </x14:formula1>
          <xm:sqref>E81:F81</xm:sqref>
        </x14:dataValidation>
        <x14:dataValidation type="list" allowBlank="1" showInputMessage="1" showErrorMessage="1" xr:uid="{00000000-0002-0000-0000-000042000000}">
          <x14:formula1>
            <xm:f>'Dropdown Auswahl'!$A$2:$A$3</xm:f>
          </x14:formula1>
          <xm:sqref>E21:F21 E14:F14</xm:sqref>
        </x14:dataValidation>
        <x14:dataValidation type="list" allowBlank="1" showInputMessage="1" showErrorMessage="1" promptTitle="Brennbare Flüssigkeit" prompt="Wenn es eine brennbare Flüssigkeit ist, dann bitte auch den Flammpunkt angeben" xr:uid="{00000000-0002-0000-0000-000043000000}">
          <x14:formula1>
            <xm:f>'Dropdown Auswahl'!$B$2:$B$4</xm:f>
          </x14:formula1>
          <xm:sqref>B93:C93</xm:sqref>
        </x14:dataValidation>
        <x14:dataValidation type="list" allowBlank="1" showInputMessage="1" showErrorMessage="1" promptTitle="Biozid" prompt="Wenn Biozid enthalten ist, dann bitte auch die RLZ angeben" xr:uid="{00000000-0002-0000-0000-000044000000}">
          <x14:formula1>
            <xm:f>'Dropdown Auswahl'!$B$2:$B$4</xm:f>
          </x14:formula1>
          <xm:sqref>E92:F92</xm:sqref>
        </x14:dataValidation>
        <x14:dataValidation type="list" allowBlank="1" showInputMessage="1" showErrorMessage="1" promptTitle="Displays" prompt="If you select &quot;Display&quot; here, it's mandatory to complete the display components at the very bottom of this tab._x000a_" xr:uid="{00000000-0002-0000-0000-000045000000}">
          <x14:formula1>
            <xm:f>'Dropdown Auswahl'!$D$2:$D$4</xm:f>
          </x14:formula1>
          <xm:sqref>D12</xm:sqref>
        </x14:dataValidation>
        <x14:dataValidation type="list" allowBlank="1" showInputMessage="1" showErrorMessage="1" promptTitle="Measuring unit" prompt="e.g. 100g chocolate bar_x000a_100 (=net quantity) _x000a_G (=measuring unit) _x000a_bar (=type of packaging)" xr:uid="{00000000-0002-0000-0000-000046000000}">
          <x14:formula1>
            <xm:f>'Dropdown Auswahl'!$J$2:$J$12</xm:f>
          </x14:formula1>
          <xm:sqref>E34</xm:sqref>
        </x14:dataValidation>
        <x14:dataValidation type="list" allowBlank="1" showInputMessage="1" showErrorMessage="1" xr:uid="{00000000-0002-0000-0000-000047000000}">
          <x14:formula1>
            <xm:f>'Dropdown Auswahl'!$B$2:$B$4</xm:f>
          </x14:formula1>
          <xm:sqref>B76:C76 B38:C38 B44:C44 E189:F190 E172 B213:C213 E192:F192 E178:F178 B178:C178 B183:C184 C189:C190 B188:B190 B192:C192 E185:F185</xm:sqref>
        </x14:dataValidation>
        <x14:dataValidation type="list" allowBlank="1" showInputMessage="1" showErrorMessage="1" prompt="If you are submitting your product master data via GDSN-pool you have to report significantly less attributes (only GLN, GTIN and product name)" xr:uid="{00000000-0002-0000-0000-000048000000}">
          <x14:formula1>
            <xm:f>'Dropdown Auswahl'!$B$2:$B$4</xm:f>
          </x14:formula1>
          <xm:sqref>D8</xm:sqref>
        </x14:dataValidation>
        <x14:dataValidation type="list" allowBlank="1" showErrorMessage="1" promptTitle="Arzneimittel &amp; Co." prompt="Weitere Hinweise zur Unterscheidung finden Sie unter www.bfarm.de (Bundesministerium für Arzneimittel und Medizinprodukte) oder in der Bedienunganleitung zum Artikeldatenblatt. Diese steht ebenfalls im REWE Supplier Portal zum Download für Sie bereit." xr:uid="{00000000-0002-0000-0000-000049000000}">
          <x14:formula1>
            <xm:f>'Dropdown Auswahl'!$S$2:$S$7</xm:f>
          </x14:formula1>
          <xm:sqref>B50:C50</xm:sqref>
        </x14:dataValidation>
        <x14:dataValidation type="list" allowBlank="1" showInputMessage="1" showErrorMessage="1" xr:uid="{00000000-0002-0000-0000-00004A000000}">
          <x14:formula1>
            <xm:f>'Dropdown Auswahl'!$T$2:$T$4</xm:f>
          </x14:formula1>
          <xm:sqref>E50</xm:sqref>
        </x14:dataValidation>
        <x14:dataValidation type="list" showInputMessage="1" showErrorMessage="1" xr:uid="{00000000-0002-0000-0000-00004C000000}">
          <x14:formula1>
            <xm:f>'Dropdown Auswahl'!$AH$2:$AH$4</xm:f>
          </x14:formula1>
          <xm:sqref>E80:F80</xm:sqref>
        </x14:dataValidation>
        <x14:dataValidation type="list" allowBlank="1" showInputMessage="1" showErrorMessage="1" xr:uid="{00000000-0002-0000-0000-00004D000000}">
          <x14:formula1>
            <xm:f>'Dropdown Auswahl'!$AD$2:$AD$5</xm:f>
          </x14:formula1>
          <xm:sqref>B215</xm:sqref>
        </x14:dataValidation>
        <x14:dataValidation type="list" allowBlank="1" showInputMessage="1" showErrorMessage="1" xr:uid="{00000000-0002-0000-0000-00004E000000}">
          <x14:formula1>
            <xm:f>'Dropdown Auswahl'!$AJ$2:$AJ$10</xm:f>
          </x14:formula1>
          <xm:sqref>B89:C89</xm:sqref>
        </x14:dataValidation>
        <x14:dataValidation type="list" allowBlank="1" showInputMessage="1" showErrorMessage="1" xr:uid="{00000000-0002-0000-0000-00004F000000}">
          <x14:formula1>
            <xm:f>'Dropdown Auswahl'!$AK$2:$AK$4</xm:f>
          </x14:formula1>
          <xm:sqref>B94:C94</xm:sqref>
        </x14:dataValidation>
        <x14:dataValidation type="list" allowBlank="1" showInputMessage="1" showErrorMessage="1" xr:uid="{00000000-0002-0000-0000-000050000000}">
          <x14:formula1>
            <xm:f>'Dropdown Auswahl'!$AL$2:$AL$27</xm:f>
          </x14:formula1>
          <xm:sqref>B95:C95</xm:sqref>
        </x14:dataValidation>
        <x14:dataValidation type="list" allowBlank="1" showInputMessage="1" showErrorMessage="1" xr:uid="{00000000-0002-0000-0000-000051000000}">
          <x14:formula1>
            <xm:f>'Dropdown Auswahl'!$AM$2:$AM$7</xm:f>
          </x14:formula1>
          <xm:sqref>E95:F95</xm:sqref>
        </x14:dataValidation>
        <x14:dataValidation type="list" allowBlank="1" showInputMessage="1" showErrorMessage="1" xr:uid="{00000000-0002-0000-0000-000052000000}">
          <x14:formula1>
            <xm:f>'Dropdown Auswahl'!$AN$2:$AN$6</xm:f>
          </x14:formula1>
          <xm:sqref>E187:F187</xm:sqref>
        </x14:dataValidation>
        <x14:dataValidation type="list" allowBlank="1" showInputMessage="1" showErrorMessage="1" xr:uid="{00000000-0002-0000-0000-000053000000}">
          <x14:formula1>
            <xm:f>'Dropdown Auswahl'!$F$2:$F$8</xm:f>
          </x14:formula1>
          <xm:sqref>B19</xm:sqref>
        </x14:dataValidation>
        <x14:dataValidation type="list" allowBlank="1" showInputMessage="1" showErrorMessage="1" promptTitle="Tab &quot;Add. Information...&quot;" prompt="If you select &quot;Yes&quot; here, it's mandatory to fill the additional excel-sheet &quot;Add. information private labels&quot; which you can find on a separate tab (yellow) in this document." xr:uid="{00000000-0002-0000-0000-000054000000}">
          <x14:formula1>
            <xm:f>'Dropdown Auswahl'!$B$2:$B$5</xm:f>
          </x14:formula1>
          <xm:sqref>D11</xm:sqref>
        </x14:dataValidation>
        <x14:dataValidation type="list" allowBlank="1" showInputMessage="1" showErrorMessage="1" xr:uid="{00000000-0002-0000-0000-000055000000}">
          <x14:formula1>
            <xm:f>'Dropdown Auswahl'!$AO$2:$AO$5</xm:f>
          </x14:formula1>
          <xm:sqref>C188</xm:sqref>
        </x14:dataValidation>
        <x14:dataValidation type="list" allowBlank="1" showInputMessage="1" showErrorMessage="1" xr:uid="{00000000-0002-0000-0000-000056000000}">
          <x14:formula1>
            <xm:f>'Dropdown Auswahl'!$AQ$2:$AQ$4</xm:f>
          </x14:formula1>
          <xm:sqref>E44</xm:sqref>
        </x14:dataValidation>
        <x14:dataValidation type="list" allowBlank="1" showErrorMessage="1" promptTitle="Multi 1" prompt="Multiplikator gibt an, wie häufig die angegebene Menge innerhalb der VPK vorhanden ist_x000a_z.B. 4 x 6 (=Multi 1) x 0,33 Liter Flasche_x000a_" xr:uid="{00000000-0002-0000-0000-000057000000}">
          <x14:formula1>
            <xm:f>'Dropdown Auswahl'!$B$2:$B$4</xm:f>
          </x14:formula1>
          <xm:sqref>E33:F33</xm:sqref>
        </x14:dataValidation>
        <x14:dataValidation type="list" allowBlank="1" showInputMessage="1" showErrorMessage="1" xr:uid="{00000000-0002-0000-0000-000058000000}">
          <x14:formula1>
            <xm:f>'Dropdown Auswahl'!$AQ$2:$AQ$5</xm:f>
          </x14:formula1>
          <xm:sqref>E76</xm:sqref>
        </x14:dataValidation>
        <x14:dataValidation type="list" allowBlank="1" showErrorMessage="1" promptTitle="Bitte auswählen" prompt="Bitte wählen Sie den vorliegenden Fall aus." xr:uid="{00000000-0002-0000-0000-00005A000000}">
          <x14:formula1>
            <xm:f>'Dropdown Auswahl'!$AP$2:$AP$5</xm:f>
          </x14:formula1>
          <xm:sqref>D9</xm:sqref>
        </x14:dataValidation>
        <x14:dataValidation type="list" allowBlank="1" showInputMessage="1" showErrorMessage="1" xr:uid="{00000000-0002-0000-0000-00005D000000}">
          <x14:formula1>
            <xm:f>'Dropdown Auswahl'!$V$2:$V$255</xm:f>
          </x14:formula1>
          <xm:sqref>E51 F172 B173:C174 E173:F174</xm:sqref>
        </x14:dataValidation>
        <x14:dataValidation type="list" allowBlank="1" showInputMessage="1" showErrorMessage="1" xr:uid="{00000000-0002-0000-0000-00005E000000}">
          <x14:formula1>
            <xm:f>'Dropdown Auswahl'!$AU$2:$AU$4</xm:f>
          </x14:formula1>
          <xm:sqref>B214</xm:sqref>
        </x14:dataValidation>
        <x14:dataValidation type="list" allowBlank="1" showInputMessage="1" showErrorMessage="1" xr:uid="{00000000-0002-0000-0000-00005F000000}">
          <x14:formula1>
            <xm:f>'Dropdown Auswahl'!$AS$2:$AS$14</xm:f>
          </x14:formula1>
          <xm:sqref>E85</xm:sqref>
        </x14:dataValidation>
        <x14:dataValidation type="list" allowBlank="1" showInputMessage="1" showErrorMessage="1" xr:uid="{3026927F-0C3E-49AD-BCD4-7036CA6273AF}">
          <x14:formula1>
            <xm:f>'Dropdown Auswahl'!$AW$2:$AW$3</xm:f>
          </x14:formula1>
          <xm:sqref>F114</xm:sqref>
        </x14:dataValidation>
        <x14:dataValidation type="list" allowBlank="1" showInputMessage="1" showErrorMessage="1" xr:uid="{00000000-0002-0000-0000-00005C000000}">
          <x14:formula1>
            <xm:f>'Dropdown Auswahl'!$AF$2:$AF$26</xm:f>
          </x14:formula1>
          <xm:sqref>B78</xm:sqref>
        </x14:dataValidation>
        <x14:dataValidation type="list" allowBlank="1" showInputMessage="1" showErrorMessage="1" xr:uid="{00000000-0002-0000-0000-00003E000000}">
          <x14:formula1>
            <xm:f>'Dropdown Auswahl'!$L$2:$L$140</xm:f>
          </x14:formula1>
          <xm:sqref>E47 E41</xm:sqref>
        </x14:dataValidation>
        <x14:dataValidation type="list" allowBlank="1" showInputMessage="1" showErrorMessage="1" promptTitle="Type of packaging" prompt="e.g. 100g chocolate bar_x000a_100 (=net quantity) _x000a_G (=measuring unit) _x000a_bar (=type of packaging)" xr:uid="{00000000-0002-0000-0000-00005B000000}">
          <x14:formula1>
            <xm:f>'Dropdown Auswahl'!$L$2:$L$140</xm:f>
          </x14:formula1>
          <xm:sqref>B35</xm:sqref>
        </x14:dataValidation>
        <x14:dataValidation type="list" allowBlank="1" showErrorMessage="1" promptTitle="Weitere Label/Siegel" prompt="Bitte links aufklappen" xr:uid="{4A7CECE3-FF49-47F0-8C92-5C127B6C48E1}">
          <x14:formula1>
            <xm:f>'Dropdown Auswahl'!$Z$2:$Z$13</xm:f>
          </x14:formula1>
          <xm:sqref>E52:E53 B52:B53</xm:sqref>
        </x14:dataValidation>
        <x14:dataValidation type="list" allowBlank="1" showInputMessage="1" showErrorMessage="1" xr:uid="{FF8070CE-D11E-4D0F-8683-B5B7C094036B}">
          <x14:formula1>
            <xm:f>'Dropdown Auswahl'!$X$2:$X$737</xm:f>
          </x14:formula1>
          <xm:sqref>E54:E57 B54:B57</xm:sqref>
        </x14:dataValidation>
        <x14:dataValidation type="decimal" allowBlank="1" showErrorMessage="1" errorTitle="Höhe - Palette (unplausibel)" error="Die maximale Höhe für den Ladungsträger beträgt 2.500mm bzw. 250cm._x000a_Die minimale Höhe für den Ladungsträger errechnet sich aus der Anzahl der Lagen und der kürzesten Seite der Gebindeeinheit die auf der Palette gepackt ist." xr:uid="{00000000-0002-0000-0000-000061000000}">
          <x14:formula1>
            <xm:f>IF(C83='Dropdown Auswahl'!O2,G83,IF(C83='Dropdown Auswahl'!O3,H83,0))</xm:f>
          </x14:formula1>
          <x14:formula2>
            <xm:f>IF(C83='Dropdown Auswahl'!O2,2500,IF(C83='Dropdown Auswahl'!O3,250,999999))</xm:f>
          </x14:formula2>
          <xm:sqref>E82</xm:sqref>
        </x14:dataValidation>
        <x14:dataValidation type="decimal" allowBlank="1" showInputMessage="1" showErrorMessage="1" errorTitle="Bruttogewicht - Einzelartikel" error="Das Maximalgewicht beträgt 1.500kg._x000a_Das Bruttogewicht des Einzelartikels muss mindestens gleich dem Nettogewicht des Einzelartikels (Zelle E36) sein." xr:uid="{00000000-0002-0000-0000-000062000000}">
          <x14:formula1>
            <xm:f>IF(C67='Dropdown Auswahl'!N2,G66,IF(C67='Dropdown Auswahl'!N3,H66,0))</xm:f>
          </x14:formula1>
          <x14:formula2>
            <xm:f>IF(C67='Dropdown Auswahl'!N2,1500000,IF(C67='Dropdown Auswahl'!N3,1500,0))</xm:f>
          </x14:formula2>
          <xm:sqref>B67</xm:sqref>
        </x14:dataValidation>
        <x14:dataValidation type="decimal" allowBlank="1" showInputMessage="1" showErrorMessage="1" errorTitle="Bruttogewicht - Palette" error="Das Maximalgewicht beträgt 1.500kg._x000a_Das Minimalgewicht des Ladungsträgers errechnet sich aus dem Bruttogewicht der untergeordneten Mengeneinheit multipliziert mit der Anzahl der Einheiten auf der Palette." promptTitle="Gross weight" prompt="Inkl. the loading equipmen (in case of EUR-pallet ca. 25 Kg)" xr:uid="{00000000-0002-0000-0000-000063000000}">
          <x14:formula1>
            <xm:f>IF(C82='Dropdown Auswahl'!N2,G75,IF(C82='Dropdown Auswahl'!N3,H75,0))</xm:f>
          </x14:formula1>
          <x14:formula2>
            <xm:f>IF(C82='Dropdown Auswahl'!N2,1500000,IF(C82='Dropdown Auswahl'!N3,1500,0))</xm:f>
          </x14:formula2>
          <xm:sqref>B82</xm:sqref>
        </x14:dataValidation>
        <x14:dataValidation type="decimal" allowBlank="1" showInputMessage="1" showErrorMessage="1" errorTitle="Bruttogewicht - Gebindeeinheit 1" error="Das Maximalgewicht beträgt 1.500kg._x000a_Das Minimagewicht der Gebindeeinheit 1 errechnet sich aus dem Bruttogewicht des Einzelartikels (B68) multipliziert mit der Anzahl der Einzelartikel in der Gebindeeinheit 1 (Zelle B42)." xr:uid="{00000000-0002-0000-0000-000064000000}">
          <x14:formula1>
            <xm:f>IF(C70='Dropdown Auswahl'!N2,G69,IF(C70='Dropdown Auswahl'!N3,H69,0))</xm:f>
          </x14:formula1>
          <x14:formula2>
            <xm:f>IF(C70='Dropdown Auswahl'!N2,1500000,IF(C70='Dropdown Auswahl'!N3,1500,0))</xm:f>
          </x14:formula2>
          <xm:sqref>B70</xm:sqref>
        </x14:dataValidation>
        <x14:dataValidation type="decimal" allowBlank="1" showInputMessage="1" showErrorMessage="1" errorTitle="Bruttogewicht - Gebindeeinheit 2" error="Das Bruttogewicht der Gebindeeinheit 2 muss mindestens gleich dem Bruttogewicht der untergeordneten Mengeneinheit (B68 oder B71) multipliziert mit der Anzahl der enthaltenen Einheiten in der Gebindeeinheit 2 (Zelle B48) sein." xr:uid="{00000000-0002-0000-0000-000065000000}">
          <x14:formula1>
            <xm:f>IF(C73='Dropdown Auswahl'!N2,G72,IF(C73='Dropdown Auswahl'!N3,H72,0))</xm:f>
          </x14:formula1>
          <x14:formula2>
            <xm:f>IF(C73='Dropdown Auswahl'!N2,1500000,IF(C73='Dropdown Auswahl'!N3,1500,0))</xm:f>
          </x14:formula2>
          <xm:sqref>B73</xm:sqref>
        </x14:dataValidation>
        <x14:dataValidation type="decimal" operator="lessThanOrEqual" allowBlank="1" showErrorMessage="1" errorTitle="Breite - Einzelartikel" error="Die Breite des Einzelartikels darf maximal 2.500mm bzw. 250cm betragen." xr:uid="{00000000-0002-0000-0000-000066000000}">
          <x14:formula1>
            <xm:f>IF(C68="",99999,IF(C68='Dropdown Auswahl'!O2,2500,250))</xm:f>
          </x14:formula1>
          <xm:sqref>B68</xm:sqref>
        </x14:dataValidation>
        <x14:dataValidation type="decimal" operator="lessThanOrEqual" allowBlank="1" showErrorMessage="1" errorTitle="Höhe - Einzelartikel" error="Die Höhe des Einzelartikels darf maximal 2.500mm bzw. 250cm betragen." xr:uid="{00000000-0002-0000-0000-000067000000}">
          <x14:formula1>
            <xm:f>IF(C68="",99999,IF(C68='Dropdown Auswahl'!O2,2500,250))</xm:f>
          </x14:formula1>
          <xm:sqref>E67</xm:sqref>
        </x14:dataValidation>
        <x14:dataValidation type="decimal" operator="lessThanOrEqual" allowBlank="1" showErrorMessage="1" errorTitle="Tiefe/Länge - Einzelartikel" error="Die Tiefe/Länge des Einzelartikels darf maximal 2.500mm bzw. 250cm betragen." xr:uid="{00000000-0002-0000-0000-000068000000}">
          <x14:formula1>
            <xm:f>IF(C68="",99999,IF(C68='Dropdown Auswahl'!O2,2500,250))</xm:f>
          </x14:formula1>
          <xm:sqref>E68</xm:sqref>
        </x14:dataValidation>
        <x14:dataValidation type="decimal" operator="lessThanOrEqual" allowBlank="1" showErrorMessage="1" errorTitle="Tiefe/Länge - Gebindeeinheit 1" error="Die Tiefe/Länge der Gebindeeinheit 1 darf maximal 2.500mm bzw. 250cm betragen." xr:uid="{00000000-0002-0000-0000-000069000000}">
          <x14:formula1>
            <xm:f>IF(C71="",99999,IF(C71='Dropdown Auswahl'!O2,2500,250))</xm:f>
          </x14:formula1>
          <xm:sqref>E71</xm:sqref>
        </x14:dataValidation>
        <x14:dataValidation type="decimal" operator="lessThanOrEqual" allowBlank="1" showErrorMessage="1" errorTitle="Tiefe/Länge - Gebindeeinheit 2" error="Die Tiefe/Länge der Gebindeeinheit 2 darf maximal 2.500mm bzw. 250cm betragen." xr:uid="{00000000-0002-0000-0000-00006A000000}">
          <x14:formula1>
            <xm:f>IF(C74="",99999,IF(C74='Dropdown Auswahl'!O2,2500,250))</xm:f>
          </x14:formula1>
          <xm:sqref>E74</xm:sqref>
        </x14:dataValidation>
        <x14:dataValidation type="decimal" operator="lessThanOrEqual" allowBlank="1" showErrorMessage="1" errorTitle="Breite - Gebindeeinheit 1" error="Die Breite der Gebindeeinheit 1 darf maximal 2.500mm bzw. 250cm betragen." xr:uid="{00000000-0002-0000-0000-00006B000000}">
          <x14:formula1>
            <xm:f>IF(C71="",99999,IF(C71='Dropdown Auswahl'!O2,2500,250))</xm:f>
          </x14:formula1>
          <xm:sqref>B71</xm:sqref>
        </x14:dataValidation>
        <x14:dataValidation type="decimal" operator="lessThanOrEqual" allowBlank="1" showErrorMessage="1" errorTitle="Höhe - Gebindeeinheit 1" error="Die Höhe der Gebindeeinheit 1 darf maximal 2.500mm bzw. 250cm betragen." xr:uid="{00000000-0002-0000-0000-00006C000000}">
          <x14:formula1>
            <xm:f>IF(C71="",99999,IF(F71='Dropdown Auswahl'!O2,2500,250))</xm:f>
          </x14:formula1>
          <xm:sqref>E70</xm:sqref>
        </x14:dataValidation>
        <x14:dataValidation type="decimal" operator="lessThanOrEqual" allowBlank="1" showErrorMessage="1" errorTitle="Breite - Gebindeeinheit 2" error="Die Breite der Gebindeeinheit 2 darf maximal 2.500mm bzw. 250cm betragen." xr:uid="{00000000-0002-0000-0000-00006D000000}">
          <x14:formula1>
            <xm:f>IF(C74="",99999,IF(C74='Dropdown Auswahl'!O2,2500,250))</xm:f>
          </x14:formula1>
          <xm:sqref>B74</xm:sqref>
        </x14:dataValidation>
        <x14:dataValidation type="decimal" operator="lessThanOrEqual" allowBlank="1" showErrorMessage="1" errorTitle="Höhe - Gebindeeinheit 2" error="Die Höhe der Gebindeeinheit 2 darf maximal 2.500mm bzw. 250cm betragen." xr:uid="{00000000-0002-0000-0000-00006E000000}">
          <x14:formula1>
            <xm:f>IF(C74="",99999,IF(C74='Dropdown Auswahl'!O2,2500,250))</xm:f>
          </x14:formula1>
          <xm:sqref>E73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dimension ref="A1:AW742"/>
  <sheetViews>
    <sheetView topLeftCell="V1" zoomScaleNormal="100" workbookViewId="0">
      <selection activeCell="Z6" sqref="Z6"/>
    </sheetView>
  </sheetViews>
  <sheetFormatPr baseColWidth="10" defaultColWidth="11" defaultRowHeight="15.75" x14ac:dyDescent="0.25"/>
  <cols>
    <col min="1" max="1" width="8.5" style="3" customWidth="1"/>
    <col min="2" max="3" width="17.75" style="3" customWidth="1"/>
    <col min="4" max="4" width="29.125" style="3" bestFit="1" customWidth="1"/>
    <col min="5" max="5" width="5.625" style="3" customWidth="1"/>
    <col min="6" max="6" width="19.375" style="3" bestFit="1" customWidth="1"/>
    <col min="7" max="7" width="13.125" style="3" customWidth="1"/>
    <col min="8" max="8" width="13.25" style="3" customWidth="1"/>
    <col min="9" max="9" width="38.125" style="2" customWidth="1"/>
    <col min="10" max="10" width="17.75" style="2" customWidth="1"/>
    <col min="11" max="11" width="5.25" style="2" customWidth="1"/>
    <col min="12" max="12" width="37.5" style="2" customWidth="1"/>
    <col min="13" max="13" width="4.75" style="2" customWidth="1"/>
    <col min="14" max="14" width="18.75" style="74" customWidth="1"/>
    <col min="15" max="15" width="18.125" style="2" customWidth="1"/>
    <col min="16" max="16" width="60.875" style="2" customWidth="1"/>
    <col min="17" max="17" width="4.75" style="2" customWidth="1"/>
    <col min="18" max="18" width="14.125" style="2" customWidth="1"/>
    <col min="19" max="19" width="22.875" style="2" customWidth="1"/>
    <col min="20" max="20" width="18.375" style="2" bestFit="1" customWidth="1"/>
    <col min="21" max="21" width="5" style="2" customWidth="1"/>
    <col min="22" max="22" width="19.125" style="2" customWidth="1"/>
    <col min="23" max="23" width="4.5" style="2" customWidth="1"/>
    <col min="24" max="24" width="59.375" style="2" bestFit="1" customWidth="1"/>
    <col min="25" max="25" width="6.5" style="2" bestFit="1" customWidth="1"/>
    <col min="26" max="26" width="50.5" style="2" bestFit="1" customWidth="1"/>
    <col min="27" max="27" width="5.875" style="2" bestFit="1" customWidth="1"/>
    <col min="28" max="28" width="16.75" style="2" customWidth="1"/>
    <col min="29" max="29" width="5.5" style="2" customWidth="1"/>
    <col min="30" max="30" width="18.375" style="2" bestFit="1" customWidth="1"/>
    <col min="31" max="31" width="5.125" style="2" customWidth="1"/>
    <col min="32" max="32" width="60.875" style="2" customWidth="1"/>
    <col min="33" max="33" width="4.875" style="2" customWidth="1"/>
    <col min="34" max="34" width="14" style="2" bestFit="1" customWidth="1"/>
    <col min="35" max="35" width="9.5" style="2" customWidth="1"/>
    <col min="36" max="36" width="21.375" style="2" customWidth="1"/>
    <col min="37" max="37" width="16.75" style="2" customWidth="1"/>
    <col min="38" max="38" width="74" style="2" customWidth="1"/>
    <col min="39" max="39" width="32.75" style="2" customWidth="1"/>
    <col min="40" max="40" width="24.125" style="2" customWidth="1"/>
    <col min="41" max="41" width="21.875" style="2" customWidth="1"/>
    <col min="42" max="42" width="43.625" style="2" customWidth="1"/>
    <col min="43" max="43" width="27.125" style="74" bestFit="1" customWidth="1"/>
    <col min="44" max="44" width="11" style="2"/>
    <col min="45" max="45" width="55.125" style="2" bestFit="1" customWidth="1"/>
    <col min="46" max="46" width="11" style="2"/>
    <col min="47" max="47" width="14" style="2" bestFit="1" customWidth="1"/>
    <col min="48" max="48" width="6.5" style="2" bestFit="1" customWidth="1"/>
    <col min="49" max="49" width="11.625" style="2" bestFit="1" customWidth="1"/>
    <col min="50" max="16384" width="11" style="2"/>
  </cols>
  <sheetData>
    <row r="1" spans="1:49" s="60" customFormat="1" x14ac:dyDescent="0.25">
      <c r="A1" s="70" t="s">
        <v>40</v>
      </c>
      <c r="B1" s="70" t="s">
        <v>419</v>
      </c>
      <c r="C1" s="266" t="s">
        <v>1675</v>
      </c>
      <c r="D1" s="740" t="s">
        <v>206</v>
      </c>
      <c r="E1" s="740"/>
      <c r="F1" s="740" t="s">
        <v>210</v>
      </c>
      <c r="G1" s="740"/>
      <c r="H1" s="70" t="s">
        <v>47</v>
      </c>
      <c r="I1" s="70" t="s">
        <v>399</v>
      </c>
      <c r="J1" s="740" t="s">
        <v>48</v>
      </c>
      <c r="K1" s="740"/>
      <c r="L1" s="740" t="s">
        <v>416</v>
      </c>
      <c r="M1" s="740"/>
      <c r="N1" s="101" t="s">
        <v>417</v>
      </c>
      <c r="O1" s="70" t="s">
        <v>418</v>
      </c>
      <c r="P1" s="740" t="s">
        <v>420</v>
      </c>
      <c r="Q1" s="740"/>
      <c r="R1" s="71" t="s">
        <v>42</v>
      </c>
      <c r="S1" s="70" t="s">
        <v>421</v>
      </c>
      <c r="T1" s="742" t="s">
        <v>41</v>
      </c>
      <c r="U1" s="742"/>
      <c r="V1" s="740" t="s">
        <v>39</v>
      </c>
      <c r="W1" s="740"/>
      <c r="X1" s="740" t="s">
        <v>422</v>
      </c>
      <c r="Y1" s="740"/>
      <c r="Z1" s="741" t="s">
        <v>423</v>
      </c>
      <c r="AA1" s="740"/>
      <c r="AB1" s="740" t="s">
        <v>424</v>
      </c>
      <c r="AC1" s="740"/>
      <c r="AD1" s="740" t="s">
        <v>426</v>
      </c>
      <c r="AE1" s="740"/>
      <c r="AF1" s="740" t="s">
        <v>425</v>
      </c>
      <c r="AG1" s="740"/>
      <c r="AH1" s="70" t="s">
        <v>9</v>
      </c>
      <c r="AI1" s="70" t="s">
        <v>427</v>
      </c>
      <c r="AJ1" s="70" t="s">
        <v>46</v>
      </c>
      <c r="AK1" s="70" t="s">
        <v>43</v>
      </c>
      <c r="AL1" s="70" t="s">
        <v>44</v>
      </c>
      <c r="AM1" s="70" t="s">
        <v>45</v>
      </c>
      <c r="AN1" s="72" t="s">
        <v>428</v>
      </c>
      <c r="AO1" s="72" t="s">
        <v>436</v>
      </c>
      <c r="AP1" s="72" t="s">
        <v>437</v>
      </c>
      <c r="AQ1" s="740" t="s">
        <v>486</v>
      </c>
      <c r="AR1" s="740"/>
      <c r="AS1" s="740" t="s">
        <v>1006</v>
      </c>
      <c r="AT1" s="740"/>
      <c r="AU1" s="740" t="s">
        <v>1018</v>
      </c>
      <c r="AV1" s="740"/>
      <c r="AW1" s="278" t="s">
        <v>1676</v>
      </c>
    </row>
    <row r="2" spans="1:49" x14ac:dyDescent="0.25">
      <c r="A2" s="3" t="s">
        <v>2794</v>
      </c>
      <c r="B2" s="3" t="s">
        <v>2796</v>
      </c>
      <c r="C2" s="3" t="s">
        <v>2796</v>
      </c>
      <c r="D2" s="3" t="s">
        <v>2796</v>
      </c>
      <c r="F2" s="3" t="s">
        <v>479</v>
      </c>
      <c r="G2" s="3" t="s">
        <v>211</v>
      </c>
      <c r="H2" s="3" t="s">
        <v>2799</v>
      </c>
      <c r="I2" s="2" t="s">
        <v>2801</v>
      </c>
      <c r="J2" s="3" t="s">
        <v>2823</v>
      </c>
      <c r="K2" s="3" t="s">
        <v>53</v>
      </c>
      <c r="L2" s="2" t="s">
        <v>2831</v>
      </c>
      <c r="M2" s="3" t="s">
        <v>65</v>
      </c>
      <c r="N2" s="4" t="s">
        <v>2478</v>
      </c>
      <c r="O2" s="3" t="s">
        <v>2482</v>
      </c>
      <c r="P2" s="2" t="s">
        <v>2831</v>
      </c>
      <c r="Q2" s="3" t="s">
        <v>65</v>
      </c>
      <c r="R2" s="4" t="s">
        <v>2942</v>
      </c>
      <c r="S2" s="3" t="s">
        <v>2795</v>
      </c>
      <c r="T2" s="4" t="s">
        <v>2950</v>
      </c>
      <c r="U2" s="4" t="s">
        <v>1019</v>
      </c>
      <c r="V2" s="2" t="s">
        <v>683</v>
      </c>
      <c r="W2" s="2" t="s">
        <v>682</v>
      </c>
      <c r="X2" s="2" t="s">
        <v>1134</v>
      </c>
      <c r="Y2" s="2" t="s">
        <v>1135</v>
      </c>
      <c r="Z2" s="462" t="s">
        <v>3902</v>
      </c>
      <c r="AA2" s="74" t="s">
        <v>1027</v>
      </c>
      <c r="AB2" s="4" t="s">
        <v>3100</v>
      </c>
      <c r="AC2" s="4" t="s">
        <v>1014</v>
      </c>
      <c r="AD2" s="3" t="s">
        <v>2796</v>
      </c>
      <c r="AE2" s="3"/>
      <c r="AF2" s="2" t="s">
        <v>980</v>
      </c>
      <c r="AG2" s="38">
        <v>200</v>
      </c>
      <c r="AH2" s="3" t="s">
        <v>2796</v>
      </c>
      <c r="AI2" s="3" t="s">
        <v>2796</v>
      </c>
      <c r="AJ2" s="3" t="s">
        <v>3109</v>
      </c>
      <c r="AK2" s="3" t="s">
        <v>3118</v>
      </c>
      <c r="AL2" s="3" t="s">
        <v>3121</v>
      </c>
      <c r="AM2" s="3" t="s">
        <v>3147</v>
      </c>
      <c r="AN2" s="39" t="s">
        <v>2796</v>
      </c>
      <c r="AO2" s="39" t="s">
        <v>2796</v>
      </c>
      <c r="AP2" s="39" t="s">
        <v>2796</v>
      </c>
      <c r="AQ2" s="74" t="s">
        <v>2796</v>
      </c>
      <c r="AR2" s="56" t="str">
        <f>""</f>
        <v/>
      </c>
      <c r="AS2" s="2" t="s">
        <v>3165</v>
      </c>
      <c r="AT2" s="74">
        <v>1</v>
      </c>
      <c r="AU2" s="7" t="s">
        <v>2796</v>
      </c>
      <c r="AV2" s="73"/>
      <c r="AW2" s="2" t="s">
        <v>2478</v>
      </c>
    </row>
    <row r="3" spans="1:49" x14ac:dyDescent="0.25">
      <c r="A3" s="3" t="s">
        <v>2795</v>
      </c>
      <c r="B3" s="3" t="s">
        <v>2794</v>
      </c>
      <c r="C3" s="3" t="s">
        <v>2795</v>
      </c>
      <c r="D3" s="3" t="s">
        <v>2798</v>
      </c>
      <c r="E3" s="4" t="s">
        <v>489</v>
      </c>
      <c r="F3" s="3" t="s">
        <v>480</v>
      </c>
      <c r="G3" s="3" t="s">
        <v>212</v>
      </c>
      <c r="H3" s="3" t="s">
        <v>2800</v>
      </c>
      <c r="I3" s="2" t="s">
        <v>2802</v>
      </c>
      <c r="J3" s="3" t="s">
        <v>2824</v>
      </c>
      <c r="K3" s="3" t="s">
        <v>54</v>
      </c>
      <c r="L3" s="2" t="s">
        <v>2832</v>
      </c>
      <c r="M3" s="3" t="s">
        <v>81</v>
      </c>
      <c r="N3" s="4" t="s">
        <v>2481</v>
      </c>
      <c r="O3" s="3" t="s">
        <v>2483</v>
      </c>
      <c r="P3" s="2" t="s">
        <v>2832</v>
      </c>
      <c r="Q3" s="3" t="s">
        <v>81</v>
      </c>
      <c r="R3" s="4" t="s">
        <v>2943</v>
      </c>
      <c r="S3" s="3" t="s">
        <v>2945</v>
      </c>
      <c r="T3" s="4" t="s">
        <v>2951</v>
      </c>
      <c r="U3" s="4" t="s">
        <v>1020</v>
      </c>
      <c r="V3" s="2" t="s">
        <v>701</v>
      </c>
      <c r="W3" s="2" t="s">
        <v>700</v>
      </c>
      <c r="X3" s="2" t="s">
        <v>1721</v>
      </c>
      <c r="Y3" s="2" t="s">
        <v>1722</v>
      </c>
      <c r="Z3" s="462" t="s">
        <v>3903</v>
      </c>
      <c r="AA3" s="74" t="s">
        <v>1028</v>
      </c>
      <c r="AB3" s="4" t="s">
        <v>3101</v>
      </c>
      <c r="AC3" s="4" t="s">
        <v>1016</v>
      </c>
      <c r="AD3" s="3" t="s">
        <v>3105</v>
      </c>
      <c r="AE3" s="3" t="s">
        <v>1022</v>
      </c>
      <c r="AF3" s="2" t="s">
        <v>981</v>
      </c>
      <c r="AG3" s="38">
        <v>201</v>
      </c>
      <c r="AH3" s="3" t="s">
        <v>3107</v>
      </c>
      <c r="AI3" s="7">
        <v>1</v>
      </c>
      <c r="AJ3" s="3" t="s">
        <v>3110</v>
      </c>
      <c r="AK3" s="3" t="s">
        <v>3119</v>
      </c>
      <c r="AL3" s="3" t="s">
        <v>3122</v>
      </c>
      <c r="AM3" s="3" t="s">
        <v>3148</v>
      </c>
      <c r="AN3" s="3" t="s">
        <v>3153</v>
      </c>
      <c r="AO3" s="39" t="s">
        <v>3156</v>
      </c>
      <c r="AP3" s="39" t="s">
        <v>3159</v>
      </c>
      <c r="AQ3" s="74" t="s">
        <v>3162</v>
      </c>
      <c r="AR3" s="2" t="s">
        <v>62</v>
      </c>
      <c r="AS3" s="2" t="s">
        <v>3166</v>
      </c>
      <c r="AT3" s="74">
        <v>2</v>
      </c>
      <c r="AU3" s="2" t="s">
        <v>3178</v>
      </c>
      <c r="AV3" s="2" t="s">
        <v>1024</v>
      </c>
      <c r="AW3" s="2" t="s">
        <v>2484</v>
      </c>
    </row>
    <row r="4" spans="1:49" x14ac:dyDescent="0.25">
      <c r="B4" s="3" t="s">
        <v>2795</v>
      </c>
      <c r="D4" s="3" t="s">
        <v>209</v>
      </c>
      <c r="E4" s="4">
        <v>12</v>
      </c>
      <c r="F4" s="3" t="s">
        <v>481</v>
      </c>
      <c r="G4" s="3" t="s">
        <v>58</v>
      </c>
      <c r="I4" s="2" t="s">
        <v>2803</v>
      </c>
      <c r="J4" s="3" t="s">
        <v>2825</v>
      </c>
      <c r="K4" s="3" t="s">
        <v>55</v>
      </c>
      <c r="L4" s="2" t="s">
        <v>2833</v>
      </c>
      <c r="M4" s="3" t="s">
        <v>69</v>
      </c>
      <c r="P4" s="2" t="s">
        <v>2833</v>
      </c>
      <c r="Q4" s="3" t="s">
        <v>69</v>
      </c>
      <c r="R4" s="4" t="s">
        <v>2944</v>
      </c>
      <c r="S4" s="3" t="s">
        <v>2946</v>
      </c>
      <c r="T4" s="4" t="s">
        <v>2952</v>
      </c>
      <c r="U4" s="4" t="s">
        <v>1021</v>
      </c>
      <c r="V4" s="2" t="s">
        <v>2954</v>
      </c>
      <c r="W4" s="2" t="s">
        <v>688</v>
      </c>
      <c r="X4" s="2" t="s">
        <v>1723</v>
      </c>
      <c r="Y4" s="296" t="s">
        <v>1724</v>
      </c>
      <c r="Z4" s="462" t="s">
        <v>3904</v>
      </c>
      <c r="AA4" s="74" t="s">
        <v>1029</v>
      </c>
      <c r="AB4" s="4" t="s">
        <v>3102</v>
      </c>
      <c r="AC4" s="4" t="s">
        <v>213</v>
      </c>
      <c r="AD4" s="3" t="s">
        <v>1023</v>
      </c>
      <c r="AE4" s="3" t="s">
        <v>753</v>
      </c>
      <c r="AF4" s="2" t="s">
        <v>982</v>
      </c>
      <c r="AG4" s="38">
        <v>202</v>
      </c>
      <c r="AH4" s="3" t="s">
        <v>3108</v>
      </c>
      <c r="AI4" s="7">
        <v>2</v>
      </c>
      <c r="AJ4" s="3" t="s">
        <v>3111</v>
      </c>
      <c r="AK4" s="3" t="s">
        <v>3120</v>
      </c>
      <c r="AL4" s="3" t="s">
        <v>3123</v>
      </c>
      <c r="AM4" s="3" t="s">
        <v>3149</v>
      </c>
      <c r="AN4" s="3" t="s">
        <v>3154</v>
      </c>
      <c r="AO4" s="39" t="s">
        <v>3157</v>
      </c>
      <c r="AP4" s="2" t="s">
        <v>3160</v>
      </c>
      <c r="AQ4" s="74" t="s">
        <v>3163</v>
      </c>
      <c r="AR4" s="2" t="s">
        <v>487</v>
      </c>
      <c r="AS4" s="2" t="s">
        <v>3167</v>
      </c>
      <c r="AT4" s="74">
        <v>3</v>
      </c>
      <c r="AU4" s="2" t="s">
        <v>3179</v>
      </c>
      <c r="AV4" s="2" t="s">
        <v>1025</v>
      </c>
    </row>
    <row r="5" spans="1:49" x14ac:dyDescent="0.25">
      <c r="B5" s="4" t="s">
        <v>2797</v>
      </c>
      <c r="C5" s="4"/>
      <c r="F5" s="3" t="s">
        <v>482</v>
      </c>
      <c r="G5" s="3" t="s">
        <v>216</v>
      </c>
      <c r="I5" s="2" t="s">
        <v>2804</v>
      </c>
      <c r="J5" s="3" t="s">
        <v>2826</v>
      </c>
      <c r="K5" s="3" t="s">
        <v>56</v>
      </c>
      <c r="L5" s="2" t="s">
        <v>2834</v>
      </c>
      <c r="M5" s="3" t="s">
        <v>73</v>
      </c>
      <c r="P5" s="2" t="s">
        <v>2834</v>
      </c>
      <c r="Q5" s="3" t="s">
        <v>73</v>
      </c>
      <c r="S5" s="3" t="s">
        <v>2947</v>
      </c>
      <c r="V5" s="2" t="s">
        <v>2955</v>
      </c>
      <c r="W5" s="2" t="s">
        <v>747</v>
      </c>
      <c r="X5" s="2" t="s">
        <v>1725</v>
      </c>
      <c r="Y5" s="2" t="s">
        <v>1047</v>
      </c>
      <c r="Z5" s="462" t="s">
        <v>3905</v>
      </c>
      <c r="AA5" s="74" t="s">
        <v>1030</v>
      </c>
      <c r="AB5" s="4" t="s">
        <v>3103</v>
      </c>
      <c r="AC5" s="4" t="s">
        <v>1017</v>
      </c>
      <c r="AD5" s="3" t="s">
        <v>3106</v>
      </c>
      <c r="AE5" s="3" t="s">
        <v>838</v>
      </c>
      <c r="AF5" s="2" t="s">
        <v>983</v>
      </c>
      <c r="AG5" s="38">
        <v>203</v>
      </c>
      <c r="AI5" s="7">
        <v>3</v>
      </c>
      <c r="AJ5" s="3" t="s">
        <v>3112</v>
      </c>
      <c r="AL5" s="3" t="s">
        <v>3124</v>
      </c>
      <c r="AM5" s="3" t="s">
        <v>3150</v>
      </c>
      <c r="AN5" s="3" t="s">
        <v>2559</v>
      </c>
      <c r="AO5" s="39" t="s">
        <v>3158</v>
      </c>
      <c r="AP5" s="39" t="s">
        <v>3161</v>
      </c>
      <c r="AQ5" s="74" t="s">
        <v>3164</v>
      </c>
      <c r="AR5" s="2" t="s">
        <v>488</v>
      </c>
      <c r="AS5" s="2" t="s">
        <v>3168</v>
      </c>
      <c r="AT5" s="74" t="s">
        <v>1007</v>
      </c>
    </row>
    <row r="6" spans="1:49" x14ac:dyDescent="0.25">
      <c r="B6" s="4"/>
      <c r="C6" s="4"/>
      <c r="F6" s="3" t="s">
        <v>485</v>
      </c>
      <c r="G6" s="3" t="s">
        <v>214</v>
      </c>
      <c r="I6" s="2" t="s">
        <v>2805</v>
      </c>
      <c r="J6" s="3" t="s">
        <v>51</v>
      </c>
      <c r="K6" s="3" t="s">
        <v>57</v>
      </c>
      <c r="L6" s="2" t="s">
        <v>2835</v>
      </c>
      <c r="M6" s="3" t="s">
        <v>77</v>
      </c>
      <c r="P6" s="2" t="s">
        <v>2835</v>
      </c>
      <c r="Q6" s="3" t="s">
        <v>77</v>
      </c>
      <c r="S6" s="3" t="s">
        <v>2948</v>
      </c>
      <c r="V6" s="2" t="s">
        <v>680</v>
      </c>
      <c r="W6" s="2" t="s">
        <v>679</v>
      </c>
      <c r="X6" s="2" t="s">
        <v>1726</v>
      </c>
      <c r="Y6" s="2" t="s">
        <v>1727</v>
      </c>
      <c r="Z6" s="463" t="s">
        <v>3906</v>
      </c>
      <c r="AA6" s="74" t="s">
        <v>3907</v>
      </c>
      <c r="AB6" s="4" t="s">
        <v>3104</v>
      </c>
      <c r="AC6" s="4" t="s">
        <v>1015</v>
      </c>
      <c r="AD6" s="4"/>
      <c r="AE6" s="4"/>
      <c r="AF6" s="2" t="s">
        <v>984</v>
      </c>
      <c r="AG6" s="38">
        <v>204</v>
      </c>
      <c r="AI6" s="7">
        <v>4</v>
      </c>
      <c r="AJ6" s="3" t="s">
        <v>3113</v>
      </c>
      <c r="AL6" s="3" t="s">
        <v>3125</v>
      </c>
      <c r="AM6" s="3" t="s">
        <v>3151</v>
      </c>
      <c r="AN6" s="3" t="s">
        <v>3155</v>
      </c>
      <c r="AP6" s="39"/>
      <c r="AS6" s="2" t="s">
        <v>3169</v>
      </c>
      <c r="AT6" s="74" t="s">
        <v>1008</v>
      </c>
    </row>
    <row r="7" spans="1:49" x14ac:dyDescent="0.25">
      <c r="F7" s="3" t="s">
        <v>483</v>
      </c>
      <c r="G7" s="3" t="s">
        <v>213</v>
      </c>
      <c r="I7" s="2" t="s">
        <v>2806</v>
      </c>
      <c r="J7" s="3" t="s">
        <v>50</v>
      </c>
      <c r="K7" s="3" t="s">
        <v>58</v>
      </c>
      <c r="L7" s="2" t="s">
        <v>2836</v>
      </c>
      <c r="M7" s="3" t="s">
        <v>70</v>
      </c>
      <c r="P7" s="2" t="s">
        <v>2836</v>
      </c>
      <c r="Q7" s="3" t="s">
        <v>70</v>
      </c>
      <c r="S7" s="39" t="s">
        <v>2949</v>
      </c>
      <c r="V7" s="2" t="s">
        <v>692</v>
      </c>
      <c r="W7" s="2" t="s">
        <v>691</v>
      </c>
      <c r="X7" s="2" t="s">
        <v>637</v>
      </c>
      <c r="Y7" s="2" t="s">
        <v>232</v>
      </c>
      <c r="Z7" s="463" t="s">
        <v>3908</v>
      </c>
      <c r="AA7" s="74" t="s">
        <v>3909</v>
      </c>
      <c r="AD7" s="4"/>
      <c r="AE7" s="4"/>
      <c r="AF7" s="2" t="s">
        <v>985</v>
      </c>
      <c r="AG7" s="38">
        <v>205</v>
      </c>
      <c r="AI7" s="7">
        <v>5</v>
      </c>
      <c r="AJ7" s="3" t="s">
        <v>3114</v>
      </c>
      <c r="AL7" s="3" t="s">
        <v>3126</v>
      </c>
      <c r="AM7" s="3" t="s">
        <v>3152</v>
      </c>
      <c r="AP7" s="39"/>
      <c r="AS7" s="2" t="s">
        <v>3170</v>
      </c>
      <c r="AT7" s="74" t="s">
        <v>1009</v>
      </c>
    </row>
    <row r="8" spans="1:49" x14ac:dyDescent="0.25">
      <c r="F8" s="3" t="s">
        <v>484</v>
      </c>
      <c r="G8" s="3" t="s">
        <v>215</v>
      </c>
      <c r="I8" s="2" t="s">
        <v>2807</v>
      </c>
      <c r="J8" s="3" t="s">
        <v>49</v>
      </c>
      <c r="K8" s="3" t="s">
        <v>59</v>
      </c>
      <c r="L8" s="2" t="s">
        <v>2837</v>
      </c>
      <c r="M8" s="3" t="s">
        <v>76</v>
      </c>
      <c r="P8" s="2" t="s">
        <v>2837</v>
      </c>
      <c r="Q8" s="3" t="s">
        <v>76</v>
      </c>
      <c r="V8" s="2" t="s">
        <v>687</v>
      </c>
      <c r="W8" s="2" t="s">
        <v>686</v>
      </c>
      <c r="X8" s="2" t="s">
        <v>1033</v>
      </c>
      <c r="Y8" s="2" t="s">
        <v>227</v>
      </c>
      <c r="Z8" s="463" t="s">
        <v>3910</v>
      </c>
      <c r="AA8" s="74" t="s">
        <v>3911</v>
      </c>
      <c r="AF8" s="2" t="s">
        <v>986</v>
      </c>
      <c r="AG8" s="38">
        <v>206</v>
      </c>
      <c r="AJ8" s="3" t="s">
        <v>3115</v>
      </c>
      <c r="AL8" s="3" t="s">
        <v>3127</v>
      </c>
      <c r="AS8" s="2" t="s">
        <v>3171</v>
      </c>
      <c r="AT8" s="74" t="s">
        <v>1010</v>
      </c>
    </row>
    <row r="9" spans="1:49" x14ac:dyDescent="0.25">
      <c r="I9" s="2" t="s">
        <v>2808</v>
      </c>
      <c r="J9" s="3" t="s">
        <v>2827</v>
      </c>
      <c r="K9" s="3" t="s">
        <v>60</v>
      </c>
      <c r="L9" s="2" t="s">
        <v>644</v>
      </c>
      <c r="M9" s="3" t="s">
        <v>66</v>
      </c>
      <c r="P9" s="2" t="s">
        <v>644</v>
      </c>
      <c r="Q9" s="3" t="s">
        <v>66</v>
      </c>
      <c r="V9" s="2" t="s">
        <v>2957</v>
      </c>
      <c r="W9" s="2" t="s">
        <v>693</v>
      </c>
      <c r="X9" s="2" t="s">
        <v>1728</v>
      </c>
      <c r="Y9" s="2" t="s">
        <v>1729</v>
      </c>
      <c r="Z9" s="463" t="s">
        <v>3912</v>
      </c>
      <c r="AA9" s="74" t="s">
        <v>3913</v>
      </c>
      <c r="AF9" s="2" t="s">
        <v>987</v>
      </c>
      <c r="AG9" s="38">
        <v>207</v>
      </c>
      <c r="AJ9" s="3" t="s">
        <v>3116</v>
      </c>
      <c r="AL9" s="3" t="s">
        <v>3128</v>
      </c>
      <c r="AS9" s="2" t="s">
        <v>3172</v>
      </c>
      <c r="AT9" s="74" t="s">
        <v>1011</v>
      </c>
    </row>
    <row r="10" spans="1:49" x14ac:dyDescent="0.25">
      <c r="B10" s="4"/>
      <c r="C10" s="4"/>
      <c r="I10" s="2" t="s">
        <v>2809</v>
      </c>
      <c r="J10" s="3" t="s">
        <v>2828</v>
      </c>
      <c r="K10" s="3" t="s">
        <v>61</v>
      </c>
      <c r="L10" s="2" t="s">
        <v>2838</v>
      </c>
      <c r="M10" s="3" t="s">
        <v>74</v>
      </c>
      <c r="P10" s="2" t="s">
        <v>2838</v>
      </c>
      <c r="Q10" s="3" t="s">
        <v>74</v>
      </c>
      <c r="V10" s="2" t="s">
        <v>685</v>
      </c>
      <c r="W10" s="2" t="s">
        <v>684</v>
      </c>
      <c r="X10" s="2" t="s">
        <v>1730</v>
      </c>
      <c r="Y10" s="2" t="s">
        <v>1731</v>
      </c>
      <c r="Z10" s="463" t="s">
        <v>3914</v>
      </c>
      <c r="AA10" s="74" t="s">
        <v>3915</v>
      </c>
      <c r="AF10" s="2" t="s">
        <v>988</v>
      </c>
      <c r="AG10" s="38">
        <v>210</v>
      </c>
      <c r="AJ10" s="3" t="s">
        <v>3117</v>
      </c>
      <c r="AL10" s="3" t="s">
        <v>3129</v>
      </c>
      <c r="AS10" s="2" t="s">
        <v>3173</v>
      </c>
      <c r="AT10" s="74" t="s">
        <v>1012</v>
      </c>
    </row>
    <row r="11" spans="1:49" x14ac:dyDescent="0.25">
      <c r="B11" s="4"/>
      <c r="C11" s="4"/>
      <c r="I11" s="2" t="s">
        <v>2810</v>
      </c>
      <c r="J11" s="3" t="s">
        <v>2829</v>
      </c>
      <c r="K11" s="3" t="s">
        <v>62</v>
      </c>
      <c r="L11" s="2" t="s">
        <v>2839</v>
      </c>
      <c r="M11" s="3" t="s">
        <v>71</v>
      </c>
      <c r="P11" s="2" t="s">
        <v>2839</v>
      </c>
      <c r="Q11" s="3" t="s">
        <v>71</v>
      </c>
      <c r="V11" s="2" t="s">
        <v>2959</v>
      </c>
      <c r="W11" s="2" t="s">
        <v>694</v>
      </c>
      <c r="X11" s="2" t="s">
        <v>1732</v>
      </c>
      <c r="Y11" s="2" t="s">
        <v>1733</v>
      </c>
      <c r="Z11" s="464" t="s">
        <v>1031</v>
      </c>
      <c r="AA11" s="2" t="s">
        <v>126</v>
      </c>
      <c r="AF11" s="2" t="s">
        <v>989</v>
      </c>
      <c r="AG11" s="38">
        <v>37</v>
      </c>
      <c r="AL11" s="3" t="s">
        <v>3130</v>
      </c>
      <c r="AS11" s="2" t="s">
        <v>3174</v>
      </c>
      <c r="AT11" s="74" t="s">
        <v>1013</v>
      </c>
    </row>
    <row r="12" spans="1:49" x14ac:dyDescent="0.25">
      <c r="B12" s="4"/>
      <c r="C12" s="4"/>
      <c r="I12" s="2" t="s">
        <v>2811</v>
      </c>
      <c r="J12" s="3" t="s">
        <v>2830</v>
      </c>
      <c r="K12" s="3" t="s">
        <v>63</v>
      </c>
      <c r="L12" s="2" t="s">
        <v>645</v>
      </c>
      <c r="M12" s="3" t="s">
        <v>78</v>
      </c>
      <c r="P12" s="2" t="s">
        <v>645</v>
      </c>
      <c r="Q12" s="3" t="s">
        <v>78</v>
      </c>
      <c r="V12" s="2" t="s">
        <v>2960</v>
      </c>
      <c r="W12" s="2" t="s">
        <v>689</v>
      </c>
      <c r="X12" s="2" t="s">
        <v>1036</v>
      </c>
      <c r="Y12" s="2" t="s">
        <v>1037</v>
      </c>
      <c r="Z12" s="2" t="s">
        <v>1682</v>
      </c>
      <c r="AA12" s="2" t="s">
        <v>1681</v>
      </c>
      <c r="AF12" s="2" t="s">
        <v>990</v>
      </c>
      <c r="AG12" s="38">
        <v>50</v>
      </c>
      <c r="AL12" s="3" t="s">
        <v>3131</v>
      </c>
      <c r="AS12" s="2" t="s">
        <v>3175</v>
      </c>
      <c r="AT12" s="74">
        <v>7</v>
      </c>
    </row>
    <row r="13" spans="1:49" x14ac:dyDescent="0.25">
      <c r="B13" s="4"/>
      <c r="C13" s="4"/>
      <c r="I13" s="2" t="s">
        <v>2812</v>
      </c>
      <c r="L13" s="2" t="s">
        <v>2840</v>
      </c>
      <c r="M13" s="3" t="s">
        <v>75</v>
      </c>
      <c r="P13" s="2" t="s">
        <v>2840</v>
      </c>
      <c r="Q13" s="3" t="s">
        <v>75</v>
      </c>
      <c r="V13" s="2" t="s">
        <v>699</v>
      </c>
      <c r="W13" s="2" t="s">
        <v>698</v>
      </c>
      <c r="X13" s="2" t="s">
        <v>1734</v>
      </c>
      <c r="Y13" s="2" t="s">
        <v>1735</v>
      </c>
      <c r="Z13" s="2" t="s">
        <v>1684</v>
      </c>
      <c r="AA13" s="2" t="s">
        <v>1683</v>
      </c>
      <c r="AD13" s="5"/>
      <c r="AE13" s="5"/>
      <c r="AF13" s="2" t="s">
        <v>991</v>
      </c>
      <c r="AG13" s="38" t="s">
        <v>192</v>
      </c>
      <c r="AL13" s="3" t="s">
        <v>3132</v>
      </c>
      <c r="AS13" s="2" t="s">
        <v>3176</v>
      </c>
      <c r="AT13" s="74">
        <v>8</v>
      </c>
    </row>
    <row r="14" spans="1:49" x14ac:dyDescent="0.25">
      <c r="B14" s="6"/>
      <c r="C14" s="6"/>
      <c r="I14" s="2" t="s">
        <v>2813</v>
      </c>
      <c r="L14" s="2" t="s">
        <v>2841</v>
      </c>
      <c r="M14" s="3" t="s">
        <v>72</v>
      </c>
      <c r="P14" s="2" t="s">
        <v>2841</v>
      </c>
      <c r="Q14" s="3" t="s">
        <v>72</v>
      </c>
      <c r="V14" s="2" t="s">
        <v>3092</v>
      </c>
      <c r="W14" s="2" t="s">
        <v>762</v>
      </c>
      <c r="X14" s="2" t="s">
        <v>1736</v>
      </c>
      <c r="Y14" s="2" t="s">
        <v>1737</v>
      </c>
      <c r="Z14" s="2" t="s">
        <v>1032</v>
      </c>
      <c r="AA14" s="2" t="s">
        <v>204</v>
      </c>
      <c r="AD14" s="3"/>
      <c r="AE14" s="3"/>
      <c r="AF14" s="2" t="s">
        <v>992</v>
      </c>
      <c r="AG14" s="38" t="s">
        <v>166</v>
      </c>
      <c r="AL14" s="3" t="s">
        <v>3133</v>
      </c>
      <c r="AS14" s="2" t="s">
        <v>3177</v>
      </c>
      <c r="AT14" s="74">
        <v>9</v>
      </c>
    </row>
    <row r="15" spans="1:49" x14ac:dyDescent="0.25">
      <c r="B15" s="4"/>
      <c r="C15" s="4"/>
      <c r="I15" s="2" t="s">
        <v>2814</v>
      </c>
      <c r="L15" s="2" t="s">
        <v>2842</v>
      </c>
      <c r="M15" s="3" t="s">
        <v>68</v>
      </c>
      <c r="P15" s="2" t="s">
        <v>2842</v>
      </c>
      <c r="Q15" s="3" t="s">
        <v>68</v>
      </c>
      <c r="V15" s="2" t="s">
        <v>2963</v>
      </c>
      <c r="W15" s="2" t="s">
        <v>697</v>
      </c>
      <c r="X15" s="2" t="s">
        <v>639</v>
      </c>
      <c r="Y15" s="2" t="s">
        <v>228</v>
      </c>
      <c r="Z15" s="2" t="s">
        <v>605</v>
      </c>
      <c r="AA15" s="2" t="s">
        <v>458</v>
      </c>
      <c r="AD15" s="3"/>
      <c r="AE15" s="3"/>
      <c r="AF15" s="2" t="s">
        <v>993</v>
      </c>
      <c r="AG15" s="38" t="s">
        <v>193</v>
      </c>
      <c r="AL15" s="3" t="s">
        <v>3134</v>
      </c>
    </row>
    <row r="16" spans="1:49" x14ac:dyDescent="0.25">
      <c r="B16" s="4"/>
      <c r="C16" s="4"/>
      <c r="I16" s="2" t="s">
        <v>2815</v>
      </c>
      <c r="L16" s="2" t="s">
        <v>672</v>
      </c>
      <c r="M16" s="3" t="s">
        <v>108</v>
      </c>
      <c r="P16" s="2" t="s">
        <v>672</v>
      </c>
      <c r="Q16" s="3" t="s">
        <v>108</v>
      </c>
      <c r="V16" s="2" t="s">
        <v>3046</v>
      </c>
      <c r="W16" s="2" t="s">
        <v>696</v>
      </c>
      <c r="X16" s="2" t="s">
        <v>1738</v>
      </c>
      <c r="Y16" s="2" t="s">
        <v>1739</v>
      </c>
      <c r="Z16" s="2" t="s">
        <v>1686</v>
      </c>
      <c r="AA16" s="2" t="s">
        <v>1685</v>
      </c>
      <c r="AD16" s="3"/>
      <c r="AE16" s="3"/>
      <c r="AF16" s="2" t="s">
        <v>994</v>
      </c>
      <c r="AG16" s="38" t="s">
        <v>169</v>
      </c>
      <c r="AL16" s="3" t="s">
        <v>3135</v>
      </c>
    </row>
    <row r="17" spans="2:38" x14ac:dyDescent="0.25">
      <c r="B17" s="4"/>
      <c r="C17" s="4"/>
      <c r="I17" s="2" t="s">
        <v>2816</v>
      </c>
      <c r="L17" s="2" t="s">
        <v>673</v>
      </c>
      <c r="M17" s="3" t="s">
        <v>122</v>
      </c>
      <c r="P17" s="2" t="s">
        <v>673</v>
      </c>
      <c r="Q17" s="3" t="s">
        <v>122</v>
      </c>
      <c r="V17" s="2" t="s">
        <v>2961</v>
      </c>
      <c r="W17" s="2" t="s">
        <v>702</v>
      </c>
      <c r="X17" s="2" t="s">
        <v>1740</v>
      </c>
      <c r="Y17" s="2" t="s">
        <v>1741</v>
      </c>
      <c r="Z17" s="2" t="s">
        <v>1688</v>
      </c>
      <c r="AA17" s="2" t="s">
        <v>1687</v>
      </c>
      <c r="AF17" s="2" t="s">
        <v>995</v>
      </c>
      <c r="AG17" s="38" t="s">
        <v>170</v>
      </c>
      <c r="AL17" s="3" t="s">
        <v>3136</v>
      </c>
    </row>
    <row r="18" spans="2:38" x14ac:dyDescent="0.25">
      <c r="I18" s="2" t="s">
        <v>2817</v>
      </c>
      <c r="L18" s="2" t="s">
        <v>2843</v>
      </c>
      <c r="M18" s="3" t="s">
        <v>165</v>
      </c>
      <c r="P18" s="2" t="s">
        <v>2843</v>
      </c>
      <c r="Q18" s="3" t="s">
        <v>165</v>
      </c>
      <c r="V18" s="2" t="s">
        <v>715</v>
      </c>
      <c r="W18" s="2" t="s">
        <v>76</v>
      </c>
      <c r="X18" s="2" t="s">
        <v>1742</v>
      </c>
      <c r="Y18" s="2" t="s">
        <v>1743</v>
      </c>
      <c r="Z18" s="2" t="s">
        <v>1690</v>
      </c>
      <c r="AA18" s="2" t="s">
        <v>1689</v>
      </c>
      <c r="AF18" s="2" t="s">
        <v>996</v>
      </c>
      <c r="AG18" s="38" t="s">
        <v>171</v>
      </c>
      <c r="AL18" s="3" t="s">
        <v>3137</v>
      </c>
    </row>
    <row r="19" spans="2:38" x14ac:dyDescent="0.25">
      <c r="I19" s="2" t="s">
        <v>2818</v>
      </c>
      <c r="L19" s="2" t="s">
        <v>2844</v>
      </c>
      <c r="M19" s="3" t="s">
        <v>86</v>
      </c>
      <c r="P19" s="2" t="s">
        <v>2844</v>
      </c>
      <c r="Q19" s="3" t="s">
        <v>86</v>
      </c>
      <c r="V19" s="2" t="s">
        <v>705</v>
      </c>
      <c r="W19" s="2" t="s">
        <v>704</v>
      </c>
      <c r="X19" s="2" t="s">
        <v>1042</v>
      </c>
      <c r="Y19" s="2" t="s">
        <v>230</v>
      </c>
      <c r="AF19" s="2" t="s">
        <v>997</v>
      </c>
      <c r="AG19" s="38" t="s">
        <v>172</v>
      </c>
      <c r="AL19" s="3" t="s">
        <v>3138</v>
      </c>
    </row>
    <row r="20" spans="2:38" x14ac:dyDescent="0.25">
      <c r="I20" s="2" t="s">
        <v>2819</v>
      </c>
      <c r="L20" s="2" t="s">
        <v>2845</v>
      </c>
      <c r="M20" s="3" t="s">
        <v>166</v>
      </c>
      <c r="P20" s="2" t="s">
        <v>2845</v>
      </c>
      <c r="Q20" s="3" t="s">
        <v>166</v>
      </c>
      <c r="V20" s="2" t="s">
        <v>2964</v>
      </c>
      <c r="W20" s="2" t="s">
        <v>68</v>
      </c>
      <c r="X20" s="2" t="s">
        <v>1043</v>
      </c>
      <c r="Y20" s="2" t="s">
        <v>231</v>
      </c>
      <c r="AF20" s="2" t="s">
        <v>998</v>
      </c>
      <c r="AG20" s="38" t="s">
        <v>999</v>
      </c>
      <c r="AL20" s="3" t="s">
        <v>3139</v>
      </c>
    </row>
    <row r="21" spans="2:38" x14ac:dyDescent="0.25">
      <c r="I21" s="2" t="s">
        <v>2820</v>
      </c>
      <c r="L21" s="2" t="s">
        <v>2846</v>
      </c>
      <c r="M21" s="3" t="s">
        <v>83</v>
      </c>
      <c r="P21" s="2" t="s">
        <v>2846</v>
      </c>
      <c r="Q21" s="3" t="s">
        <v>83</v>
      </c>
      <c r="V21" s="2" t="s">
        <v>703</v>
      </c>
      <c r="W21" s="2" t="s">
        <v>66</v>
      </c>
      <c r="X21" s="2" t="s">
        <v>632</v>
      </c>
      <c r="Y21" s="2" t="s">
        <v>239</v>
      </c>
      <c r="AF21" s="2" t="s">
        <v>1000</v>
      </c>
      <c r="AG21" s="38" t="s">
        <v>194</v>
      </c>
      <c r="AL21" s="3" t="s">
        <v>3140</v>
      </c>
    </row>
    <row r="22" spans="2:38" x14ac:dyDescent="0.25">
      <c r="I22" s="2" t="s">
        <v>2821</v>
      </c>
      <c r="L22" s="2" t="s">
        <v>2847</v>
      </c>
      <c r="M22" s="3" t="s">
        <v>84</v>
      </c>
      <c r="P22" s="2" t="s">
        <v>2847</v>
      </c>
      <c r="Q22" s="3" t="s">
        <v>84</v>
      </c>
      <c r="V22" s="2" t="s">
        <v>711</v>
      </c>
      <c r="W22" s="2" t="s">
        <v>710</v>
      </c>
      <c r="X22" s="2" t="s">
        <v>1744</v>
      </c>
      <c r="Y22" s="2" t="s">
        <v>1041</v>
      </c>
      <c r="AF22" s="2" t="s">
        <v>1001</v>
      </c>
      <c r="AG22" s="38" t="s">
        <v>195</v>
      </c>
      <c r="AL22" s="3" t="s">
        <v>3141</v>
      </c>
    </row>
    <row r="23" spans="2:38" x14ac:dyDescent="0.25">
      <c r="I23" s="2" t="s">
        <v>2822</v>
      </c>
      <c r="L23" s="2" t="s">
        <v>2848</v>
      </c>
      <c r="M23" s="3" t="s">
        <v>85</v>
      </c>
      <c r="P23" s="2" t="s">
        <v>2848</v>
      </c>
      <c r="Q23" s="3" t="s">
        <v>85</v>
      </c>
      <c r="V23" s="2" t="s">
        <v>3095</v>
      </c>
      <c r="W23" s="2" t="s">
        <v>719</v>
      </c>
      <c r="X23" s="2" t="s">
        <v>633</v>
      </c>
      <c r="Y23" s="2" t="s">
        <v>238</v>
      </c>
      <c r="AF23" s="2" t="s">
        <v>1002</v>
      </c>
      <c r="AG23" s="38" t="s">
        <v>183</v>
      </c>
      <c r="AL23" s="3" t="s">
        <v>3142</v>
      </c>
    </row>
    <row r="24" spans="2:38" x14ac:dyDescent="0.25">
      <c r="L24" s="2" t="s">
        <v>2849</v>
      </c>
      <c r="M24" s="3" t="s">
        <v>87</v>
      </c>
      <c r="P24" s="2" t="s">
        <v>2849</v>
      </c>
      <c r="Q24" s="3" t="s">
        <v>87</v>
      </c>
      <c r="V24" s="2" t="s">
        <v>2965</v>
      </c>
      <c r="W24" s="2" t="s">
        <v>69</v>
      </c>
      <c r="X24" s="2" t="s">
        <v>634</v>
      </c>
      <c r="Y24" s="2" t="s">
        <v>236</v>
      </c>
      <c r="AF24" s="2" t="s">
        <v>1003</v>
      </c>
      <c r="AG24" s="38" t="s">
        <v>191</v>
      </c>
      <c r="AL24" s="3" t="s">
        <v>3143</v>
      </c>
    </row>
    <row r="25" spans="2:38" x14ac:dyDescent="0.25">
      <c r="L25" s="2" t="s">
        <v>2850</v>
      </c>
      <c r="M25" s="3" t="s">
        <v>167</v>
      </c>
      <c r="P25" s="2" t="s">
        <v>2850</v>
      </c>
      <c r="Q25" s="3" t="s">
        <v>167</v>
      </c>
      <c r="V25" s="2" t="s">
        <v>721</v>
      </c>
      <c r="W25" s="2" t="s">
        <v>720</v>
      </c>
      <c r="X25" s="2" t="s">
        <v>1745</v>
      </c>
      <c r="Y25" s="2" t="s">
        <v>1746</v>
      </c>
      <c r="AF25" s="2" t="s">
        <v>1004</v>
      </c>
      <c r="AG25" s="38" t="s">
        <v>196</v>
      </c>
      <c r="AL25" s="3" t="s">
        <v>3144</v>
      </c>
    </row>
    <row r="26" spans="2:38" x14ac:dyDescent="0.25">
      <c r="L26" s="2" t="s">
        <v>2851</v>
      </c>
      <c r="M26" s="3" t="s">
        <v>88</v>
      </c>
      <c r="P26" s="2" t="s">
        <v>2851</v>
      </c>
      <c r="Q26" s="3" t="s">
        <v>88</v>
      </c>
      <c r="V26" s="2" t="s">
        <v>709</v>
      </c>
      <c r="W26" s="2" t="s">
        <v>708</v>
      </c>
      <c r="X26" s="2" t="s">
        <v>1044</v>
      </c>
      <c r="Y26" s="2" t="s">
        <v>1045</v>
      </c>
      <c r="AF26" s="2" t="s">
        <v>1005</v>
      </c>
      <c r="AG26" s="38" t="s">
        <v>197</v>
      </c>
      <c r="AL26" s="3" t="s">
        <v>3145</v>
      </c>
    </row>
    <row r="27" spans="2:38" x14ac:dyDescent="0.25">
      <c r="L27" s="2" t="s">
        <v>2852</v>
      </c>
      <c r="M27" s="3" t="s">
        <v>91</v>
      </c>
      <c r="P27" s="2" t="s">
        <v>2852</v>
      </c>
      <c r="Q27" s="3" t="s">
        <v>91</v>
      </c>
      <c r="V27" s="2" t="s">
        <v>712</v>
      </c>
      <c r="W27" s="2" t="s">
        <v>73</v>
      </c>
      <c r="X27" s="2" t="s">
        <v>490</v>
      </c>
      <c r="Y27" s="2" t="s">
        <v>234</v>
      </c>
      <c r="AL27" s="3" t="s">
        <v>3146</v>
      </c>
    </row>
    <row r="28" spans="2:38" x14ac:dyDescent="0.25">
      <c r="L28" s="2" t="s">
        <v>2853</v>
      </c>
      <c r="M28" s="3" t="s">
        <v>90</v>
      </c>
      <c r="P28" s="2" t="s">
        <v>2853</v>
      </c>
      <c r="Q28" s="3" t="s">
        <v>90</v>
      </c>
      <c r="V28" s="2" t="s">
        <v>716</v>
      </c>
      <c r="W28" s="2" t="s">
        <v>77</v>
      </c>
      <c r="X28" s="2" t="s">
        <v>630</v>
      </c>
      <c r="Y28" s="2" t="s">
        <v>241</v>
      </c>
    </row>
    <row r="29" spans="2:38" x14ac:dyDescent="0.25">
      <c r="L29" s="2" t="s">
        <v>646</v>
      </c>
      <c r="M29" s="3" t="s">
        <v>94</v>
      </c>
      <c r="P29" s="2" t="s">
        <v>646</v>
      </c>
      <c r="Q29" s="3" t="s">
        <v>94</v>
      </c>
      <c r="V29" s="2" t="s">
        <v>2966</v>
      </c>
      <c r="W29" s="2" t="s">
        <v>74</v>
      </c>
      <c r="X29" s="2" t="s">
        <v>638</v>
      </c>
      <c r="Y29" s="2" t="s">
        <v>229</v>
      </c>
    </row>
    <row r="30" spans="2:38" x14ac:dyDescent="0.25">
      <c r="L30" s="2" t="s">
        <v>2854</v>
      </c>
      <c r="M30" s="3" t="s">
        <v>93</v>
      </c>
      <c r="P30" s="2" t="s">
        <v>2854</v>
      </c>
      <c r="Q30" s="3" t="s">
        <v>93</v>
      </c>
      <c r="V30" s="2" t="s">
        <v>2967</v>
      </c>
      <c r="W30" s="2" t="s">
        <v>65</v>
      </c>
      <c r="X30" s="2" t="s">
        <v>1747</v>
      </c>
      <c r="Y30" s="2" t="s">
        <v>1748</v>
      </c>
    </row>
    <row r="31" spans="2:38" x14ac:dyDescent="0.25">
      <c r="L31" s="2" t="s">
        <v>647</v>
      </c>
      <c r="M31" s="3" t="s">
        <v>168</v>
      </c>
      <c r="P31" s="2" t="s">
        <v>647</v>
      </c>
      <c r="Q31" s="3" t="s">
        <v>168</v>
      </c>
      <c r="V31" s="2" t="s">
        <v>2968</v>
      </c>
      <c r="W31" s="2" t="s">
        <v>718</v>
      </c>
      <c r="X31" s="2" t="s">
        <v>1749</v>
      </c>
      <c r="Y31" s="2" t="s">
        <v>1750</v>
      </c>
    </row>
    <row r="32" spans="2:38" x14ac:dyDescent="0.25">
      <c r="L32" s="2" t="s">
        <v>2855</v>
      </c>
      <c r="M32" s="3" t="s">
        <v>89</v>
      </c>
      <c r="P32" s="2" t="s">
        <v>2855</v>
      </c>
      <c r="Q32" s="3" t="s">
        <v>89</v>
      </c>
      <c r="V32" s="2" t="s">
        <v>2969</v>
      </c>
      <c r="W32" s="2" t="s">
        <v>717</v>
      </c>
      <c r="X32" s="2" t="s">
        <v>1056</v>
      </c>
      <c r="Y32" s="2" t="s">
        <v>1057</v>
      </c>
    </row>
    <row r="33" spans="12:25" x14ac:dyDescent="0.25">
      <c r="L33" s="2" t="s">
        <v>2856</v>
      </c>
      <c r="M33" s="3" t="s">
        <v>92</v>
      </c>
      <c r="P33" s="2" t="s">
        <v>2856</v>
      </c>
      <c r="Q33" s="3" t="s">
        <v>92</v>
      </c>
      <c r="V33" s="2" t="s">
        <v>2970</v>
      </c>
      <c r="W33" s="2" t="s">
        <v>75</v>
      </c>
      <c r="X33" s="2" t="s">
        <v>1751</v>
      </c>
      <c r="Y33" s="2" t="s">
        <v>1752</v>
      </c>
    </row>
    <row r="34" spans="12:25" x14ac:dyDescent="0.25">
      <c r="L34" s="2" t="s">
        <v>2857</v>
      </c>
      <c r="M34" s="3" t="s">
        <v>95</v>
      </c>
      <c r="P34" s="2" t="s">
        <v>2857</v>
      </c>
      <c r="Q34" s="3" t="s">
        <v>95</v>
      </c>
      <c r="V34" s="2" t="s">
        <v>2971</v>
      </c>
      <c r="W34" s="2" t="s">
        <v>964</v>
      </c>
      <c r="X34" s="2" t="s">
        <v>1753</v>
      </c>
      <c r="Y34" s="2" t="s">
        <v>1754</v>
      </c>
    </row>
    <row r="35" spans="12:25" x14ac:dyDescent="0.25">
      <c r="L35" s="2" t="s">
        <v>2858</v>
      </c>
      <c r="M35" s="3" t="s">
        <v>67</v>
      </c>
      <c r="P35" s="2" t="s">
        <v>2858</v>
      </c>
      <c r="Q35" s="3" t="s">
        <v>67</v>
      </c>
      <c r="V35" s="2" t="s">
        <v>803</v>
      </c>
      <c r="W35" s="2" t="s">
        <v>802</v>
      </c>
      <c r="X35" s="2" t="s">
        <v>1755</v>
      </c>
      <c r="Y35" s="2" t="s">
        <v>1756</v>
      </c>
    </row>
    <row r="36" spans="12:25" x14ac:dyDescent="0.25">
      <c r="L36" s="2" t="s">
        <v>648</v>
      </c>
      <c r="M36" s="3" t="s">
        <v>97</v>
      </c>
      <c r="P36" s="2" t="s">
        <v>648</v>
      </c>
      <c r="Q36" s="3" t="s">
        <v>97</v>
      </c>
      <c r="V36" s="2" t="s">
        <v>714</v>
      </c>
      <c r="W36" s="2" t="s">
        <v>713</v>
      </c>
      <c r="X36" s="2" t="s">
        <v>491</v>
      </c>
      <c r="Y36" s="2" t="s">
        <v>237</v>
      </c>
    </row>
    <row r="37" spans="12:25" x14ac:dyDescent="0.25">
      <c r="L37" s="2" t="s">
        <v>2859</v>
      </c>
      <c r="M37" s="3" t="s">
        <v>98</v>
      </c>
      <c r="P37" s="2" t="s">
        <v>2859</v>
      </c>
      <c r="Q37" s="3" t="s">
        <v>98</v>
      </c>
      <c r="V37" s="2" t="s">
        <v>2972</v>
      </c>
      <c r="W37" s="2" t="s">
        <v>71</v>
      </c>
      <c r="X37" s="2" t="s">
        <v>1757</v>
      </c>
      <c r="Y37" s="2" t="s">
        <v>1051</v>
      </c>
    </row>
    <row r="38" spans="12:25" x14ac:dyDescent="0.25">
      <c r="L38" s="2" t="s">
        <v>2860</v>
      </c>
      <c r="M38" s="3" t="s">
        <v>154</v>
      </c>
      <c r="P38" s="2" t="s">
        <v>2860</v>
      </c>
      <c r="Q38" s="3" t="s">
        <v>154</v>
      </c>
      <c r="V38" s="2" t="s">
        <v>2973</v>
      </c>
      <c r="W38" s="2" t="s">
        <v>70</v>
      </c>
      <c r="X38" s="2" t="s">
        <v>1758</v>
      </c>
      <c r="Y38" s="2" t="s">
        <v>1759</v>
      </c>
    </row>
    <row r="39" spans="12:25" x14ac:dyDescent="0.25">
      <c r="L39" s="2" t="s">
        <v>2861</v>
      </c>
      <c r="M39" s="3" t="s">
        <v>96</v>
      </c>
      <c r="P39" s="2" t="s">
        <v>2861</v>
      </c>
      <c r="Q39" s="3" t="s">
        <v>96</v>
      </c>
      <c r="V39" s="2" t="s">
        <v>707</v>
      </c>
      <c r="W39" s="2" t="s">
        <v>706</v>
      </c>
      <c r="X39" s="2" t="s">
        <v>200</v>
      </c>
      <c r="Y39" s="2" t="s">
        <v>200</v>
      </c>
    </row>
    <row r="40" spans="12:25" x14ac:dyDescent="0.25">
      <c r="L40" s="2" t="s">
        <v>2862</v>
      </c>
      <c r="M40" s="3" t="s">
        <v>103</v>
      </c>
      <c r="P40" s="2" t="s">
        <v>2862</v>
      </c>
      <c r="Q40" s="3" t="s">
        <v>103</v>
      </c>
      <c r="V40" s="2" t="s">
        <v>3005</v>
      </c>
      <c r="W40" s="2" t="s">
        <v>103</v>
      </c>
      <c r="X40" s="2" t="s">
        <v>1054</v>
      </c>
      <c r="Y40" s="2" t="s">
        <v>1055</v>
      </c>
    </row>
    <row r="41" spans="12:25" x14ac:dyDescent="0.25">
      <c r="L41" s="2" t="s">
        <v>2863</v>
      </c>
      <c r="M41" s="3" t="s">
        <v>670</v>
      </c>
      <c r="P41" s="2" t="s">
        <v>2863</v>
      </c>
      <c r="Q41" s="3" t="s">
        <v>670</v>
      </c>
      <c r="V41" s="2" t="s">
        <v>3006</v>
      </c>
      <c r="W41" s="2" t="s">
        <v>63</v>
      </c>
      <c r="X41" s="2" t="s">
        <v>1760</v>
      </c>
      <c r="Y41" s="2" t="s">
        <v>1761</v>
      </c>
    </row>
    <row r="42" spans="12:25" x14ac:dyDescent="0.25">
      <c r="L42" s="2" t="s">
        <v>2864</v>
      </c>
      <c r="M42" s="3" t="s">
        <v>100</v>
      </c>
      <c r="P42" s="2" t="s">
        <v>2864</v>
      </c>
      <c r="Q42" s="3" t="s">
        <v>100</v>
      </c>
      <c r="V42" s="2" t="s">
        <v>3007</v>
      </c>
      <c r="W42" s="2" t="s">
        <v>722</v>
      </c>
      <c r="X42" s="2" t="s">
        <v>1157</v>
      </c>
      <c r="Y42" s="2" t="s">
        <v>266</v>
      </c>
    </row>
    <row r="43" spans="12:25" x14ac:dyDescent="0.25">
      <c r="L43" s="2" t="s">
        <v>2865</v>
      </c>
      <c r="M43" s="3" t="s">
        <v>80</v>
      </c>
      <c r="P43" s="2" t="s">
        <v>2865</v>
      </c>
      <c r="Q43" s="3" t="s">
        <v>80</v>
      </c>
      <c r="V43" s="2" t="s">
        <v>3008</v>
      </c>
      <c r="W43" s="2" t="s">
        <v>736</v>
      </c>
      <c r="X43" s="2" t="s">
        <v>1762</v>
      </c>
      <c r="Y43" s="2" t="s">
        <v>1039</v>
      </c>
    </row>
    <row r="44" spans="12:25" x14ac:dyDescent="0.25">
      <c r="L44" s="2" t="s">
        <v>2866</v>
      </c>
      <c r="M44" s="3" t="s">
        <v>105</v>
      </c>
      <c r="P44" s="2" t="s">
        <v>2866</v>
      </c>
      <c r="Q44" s="3" t="s">
        <v>105</v>
      </c>
      <c r="V44" s="2" t="s">
        <v>3004</v>
      </c>
      <c r="W44" s="2" t="s">
        <v>820</v>
      </c>
      <c r="X44" s="2" t="s">
        <v>1763</v>
      </c>
      <c r="Y44" s="2" t="s">
        <v>1764</v>
      </c>
    </row>
    <row r="45" spans="12:25" x14ac:dyDescent="0.25">
      <c r="L45" s="2" t="s">
        <v>645</v>
      </c>
      <c r="M45" s="3" t="s">
        <v>101</v>
      </c>
      <c r="P45" s="2" t="s">
        <v>645</v>
      </c>
      <c r="Q45" s="3" t="s">
        <v>101</v>
      </c>
      <c r="V45" s="2" t="s">
        <v>3098</v>
      </c>
      <c r="W45" s="2" t="s">
        <v>725</v>
      </c>
      <c r="X45" s="2" t="s">
        <v>1058</v>
      </c>
      <c r="Y45" s="2" t="s">
        <v>1059</v>
      </c>
    </row>
    <row r="46" spans="12:25" x14ac:dyDescent="0.25">
      <c r="L46" s="2" t="s">
        <v>645</v>
      </c>
      <c r="M46" s="3" t="s">
        <v>104</v>
      </c>
      <c r="P46" s="2" t="s">
        <v>645</v>
      </c>
      <c r="Q46" s="3" t="s">
        <v>104</v>
      </c>
      <c r="V46" s="2" t="s">
        <v>3083</v>
      </c>
      <c r="W46" s="2" t="s">
        <v>934</v>
      </c>
      <c r="X46" s="2" t="s">
        <v>1060</v>
      </c>
      <c r="Y46" s="2" t="s">
        <v>1061</v>
      </c>
    </row>
    <row r="47" spans="12:25" x14ac:dyDescent="0.25">
      <c r="L47" s="2" t="s">
        <v>2867</v>
      </c>
      <c r="M47" s="3" t="s">
        <v>109</v>
      </c>
      <c r="P47" s="2" t="s">
        <v>2867</v>
      </c>
      <c r="Q47" s="3" t="s">
        <v>109</v>
      </c>
      <c r="V47" s="2" t="s">
        <v>729</v>
      </c>
      <c r="W47" s="2" t="s">
        <v>728</v>
      </c>
      <c r="X47" s="2" t="s">
        <v>1062</v>
      </c>
      <c r="Y47" s="2" t="s">
        <v>1063</v>
      </c>
    </row>
    <row r="48" spans="12:25" x14ac:dyDescent="0.25">
      <c r="L48" s="2" t="s">
        <v>2868</v>
      </c>
      <c r="M48" s="3" t="s">
        <v>186</v>
      </c>
      <c r="P48" s="2" t="s">
        <v>2868</v>
      </c>
      <c r="Q48" s="3" t="s">
        <v>186</v>
      </c>
      <c r="V48" s="2" t="s">
        <v>731</v>
      </c>
      <c r="W48" s="2" t="s">
        <v>730</v>
      </c>
      <c r="X48" s="2" t="s">
        <v>1765</v>
      </c>
      <c r="Y48" s="2" t="s">
        <v>1766</v>
      </c>
    </row>
    <row r="49" spans="12:25" x14ac:dyDescent="0.25">
      <c r="L49" s="2" t="s">
        <v>2869</v>
      </c>
      <c r="M49" s="3" t="s">
        <v>107</v>
      </c>
      <c r="P49" s="2" t="s">
        <v>2869</v>
      </c>
      <c r="Q49" s="3" t="s">
        <v>107</v>
      </c>
      <c r="V49" s="2" t="s">
        <v>3094</v>
      </c>
      <c r="W49" s="2" t="s">
        <v>737</v>
      </c>
      <c r="X49" s="2" t="s">
        <v>493</v>
      </c>
      <c r="Y49" s="2" t="s">
        <v>244</v>
      </c>
    </row>
    <row r="50" spans="12:25" x14ac:dyDescent="0.25">
      <c r="L50" s="2" t="s">
        <v>2866</v>
      </c>
      <c r="M50" s="3" t="s">
        <v>110</v>
      </c>
      <c r="P50" s="2" t="s">
        <v>2866</v>
      </c>
      <c r="Q50" s="3" t="s">
        <v>110</v>
      </c>
      <c r="V50" s="2" t="s">
        <v>3013</v>
      </c>
      <c r="W50" s="2" t="s">
        <v>723</v>
      </c>
      <c r="X50" s="2" t="s">
        <v>1767</v>
      </c>
      <c r="Y50" s="2" t="s">
        <v>1768</v>
      </c>
    </row>
    <row r="51" spans="12:25" x14ac:dyDescent="0.25">
      <c r="L51" s="2" t="s">
        <v>2870</v>
      </c>
      <c r="M51" s="3" t="s">
        <v>102</v>
      </c>
      <c r="P51" s="2" t="s">
        <v>2870</v>
      </c>
      <c r="Q51" s="3" t="s">
        <v>102</v>
      </c>
      <c r="V51" s="2" t="s">
        <v>3014</v>
      </c>
      <c r="W51" s="2" t="s">
        <v>165</v>
      </c>
      <c r="X51" s="2" t="s">
        <v>492</v>
      </c>
      <c r="Y51" s="2" t="s">
        <v>245</v>
      </c>
    </row>
    <row r="52" spans="12:25" x14ac:dyDescent="0.25">
      <c r="L52" s="2" t="s">
        <v>2871</v>
      </c>
      <c r="M52" s="3" t="s">
        <v>111</v>
      </c>
      <c r="P52" s="2" t="s">
        <v>2871</v>
      </c>
      <c r="Q52" s="3" t="s">
        <v>111</v>
      </c>
      <c r="V52" s="2" t="s">
        <v>3015</v>
      </c>
      <c r="W52" s="2" t="s">
        <v>817</v>
      </c>
      <c r="X52" s="2" t="s">
        <v>1769</v>
      </c>
      <c r="Y52" s="2" t="s">
        <v>1770</v>
      </c>
    </row>
    <row r="53" spans="12:25" x14ac:dyDescent="0.25">
      <c r="L53" s="2" t="s">
        <v>2872</v>
      </c>
      <c r="M53" s="3" t="s">
        <v>112</v>
      </c>
      <c r="P53" s="2" t="s">
        <v>2872</v>
      </c>
      <c r="Q53" s="3" t="s">
        <v>112</v>
      </c>
      <c r="V53" s="2" t="s">
        <v>3016</v>
      </c>
      <c r="W53" s="2" t="s">
        <v>164</v>
      </c>
      <c r="X53" s="2" t="s">
        <v>1068</v>
      </c>
      <c r="Y53" s="2" t="s">
        <v>1069</v>
      </c>
    </row>
    <row r="54" spans="12:25" x14ac:dyDescent="0.25">
      <c r="L54" s="2" t="s">
        <v>2873</v>
      </c>
      <c r="M54" s="3" t="s">
        <v>118</v>
      </c>
      <c r="P54" s="2" t="s">
        <v>2873</v>
      </c>
      <c r="Q54" s="3" t="s">
        <v>118</v>
      </c>
      <c r="V54" s="2" t="s">
        <v>2974</v>
      </c>
      <c r="W54" s="2" t="s">
        <v>727</v>
      </c>
      <c r="X54" s="2" t="s">
        <v>1771</v>
      </c>
      <c r="Y54" s="2" t="s">
        <v>1772</v>
      </c>
    </row>
    <row r="55" spans="12:25" x14ac:dyDescent="0.25">
      <c r="L55" s="2" t="s">
        <v>2874</v>
      </c>
      <c r="M55" s="3" t="s">
        <v>114</v>
      </c>
      <c r="P55" s="2" t="s">
        <v>2874</v>
      </c>
      <c r="Q55" s="3" t="s">
        <v>114</v>
      </c>
      <c r="V55" s="2" t="s">
        <v>733</v>
      </c>
      <c r="W55" s="2" t="s">
        <v>732</v>
      </c>
      <c r="X55" s="2" t="s">
        <v>1773</v>
      </c>
      <c r="Y55" s="2" t="s">
        <v>1774</v>
      </c>
    </row>
    <row r="56" spans="12:25" x14ac:dyDescent="0.25">
      <c r="L56" s="2" t="s">
        <v>2875</v>
      </c>
      <c r="M56" s="3" t="s">
        <v>113</v>
      </c>
      <c r="P56" s="2" t="s">
        <v>2875</v>
      </c>
      <c r="Q56" s="3" t="s">
        <v>113</v>
      </c>
      <c r="V56" s="2" t="s">
        <v>3017</v>
      </c>
      <c r="W56" s="2" t="s">
        <v>793</v>
      </c>
      <c r="X56" s="2" t="s">
        <v>1775</v>
      </c>
      <c r="Y56" s="2" t="s">
        <v>1776</v>
      </c>
    </row>
    <row r="57" spans="12:25" x14ac:dyDescent="0.25">
      <c r="L57" s="2" t="s">
        <v>676</v>
      </c>
      <c r="M57" s="3" t="s">
        <v>155</v>
      </c>
      <c r="P57" s="2" t="s">
        <v>676</v>
      </c>
      <c r="Q57" s="3" t="s">
        <v>155</v>
      </c>
      <c r="V57" s="2" t="s">
        <v>3018</v>
      </c>
      <c r="W57" s="2" t="s">
        <v>735</v>
      </c>
      <c r="X57" s="2" t="s">
        <v>1066</v>
      </c>
      <c r="Y57" s="2" t="s">
        <v>1067</v>
      </c>
    </row>
    <row r="58" spans="12:25" x14ac:dyDescent="0.25">
      <c r="L58" s="2" t="s">
        <v>2876</v>
      </c>
      <c r="M58" s="3" t="s">
        <v>115</v>
      </c>
      <c r="P58" s="2" t="s">
        <v>2876</v>
      </c>
      <c r="Q58" s="3" t="s">
        <v>115</v>
      </c>
      <c r="V58" s="2" t="s">
        <v>3099</v>
      </c>
      <c r="W58" s="2" t="s">
        <v>738</v>
      </c>
      <c r="X58" s="2" t="s">
        <v>1777</v>
      </c>
      <c r="Y58" s="2" t="s">
        <v>1778</v>
      </c>
    </row>
    <row r="59" spans="12:25" x14ac:dyDescent="0.25">
      <c r="L59" s="2" t="s">
        <v>2877</v>
      </c>
      <c r="M59" s="3" t="s">
        <v>116</v>
      </c>
      <c r="P59" s="2" t="s">
        <v>2877</v>
      </c>
      <c r="Q59" s="3" t="s">
        <v>116</v>
      </c>
      <c r="V59" s="2" t="s">
        <v>3084</v>
      </c>
      <c r="W59" s="2" t="s">
        <v>739</v>
      </c>
      <c r="X59" s="2" t="s">
        <v>1070</v>
      </c>
      <c r="Y59" s="2" t="s">
        <v>1071</v>
      </c>
    </row>
    <row r="60" spans="12:25" x14ac:dyDescent="0.25">
      <c r="L60" s="2" t="s">
        <v>2878</v>
      </c>
      <c r="M60" s="3" t="s">
        <v>117</v>
      </c>
      <c r="P60" s="2" t="s">
        <v>2878</v>
      </c>
      <c r="Q60" s="3" t="s">
        <v>117</v>
      </c>
      <c r="V60" s="2" t="s">
        <v>2975</v>
      </c>
      <c r="W60" s="2" t="s">
        <v>742</v>
      </c>
      <c r="X60" s="2" t="s">
        <v>627</v>
      </c>
      <c r="Y60" s="2" t="s">
        <v>247</v>
      </c>
    </row>
    <row r="61" spans="12:25" x14ac:dyDescent="0.25">
      <c r="L61" s="2" t="s">
        <v>2879</v>
      </c>
      <c r="M61" s="3" t="s">
        <v>123</v>
      </c>
      <c r="P61" s="2" t="s">
        <v>2879</v>
      </c>
      <c r="Q61" s="3" t="s">
        <v>123</v>
      </c>
      <c r="V61" s="2" t="s">
        <v>2977</v>
      </c>
      <c r="W61" s="2" t="s">
        <v>741</v>
      </c>
      <c r="X61" s="2" t="s">
        <v>1086</v>
      </c>
      <c r="Y61" s="2" t="s">
        <v>1087</v>
      </c>
    </row>
    <row r="62" spans="12:25" x14ac:dyDescent="0.25">
      <c r="L62" s="2" t="s">
        <v>2880</v>
      </c>
      <c r="M62" s="3" t="s">
        <v>121</v>
      </c>
      <c r="P62" s="2" t="s">
        <v>2880</v>
      </c>
      <c r="Q62" s="3" t="s">
        <v>121</v>
      </c>
      <c r="V62" s="2" t="s">
        <v>744</v>
      </c>
      <c r="W62" s="2" t="s">
        <v>743</v>
      </c>
      <c r="X62" s="2" t="s">
        <v>1088</v>
      </c>
      <c r="Y62" s="2" t="s">
        <v>1089</v>
      </c>
    </row>
    <row r="63" spans="12:25" x14ac:dyDescent="0.25">
      <c r="L63" s="2" t="s">
        <v>2881</v>
      </c>
      <c r="M63" s="3" t="s">
        <v>120</v>
      </c>
      <c r="P63" s="2" t="s">
        <v>2881</v>
      </c>
      <c r="Q63" s="3" t="s">
        <v>120</v>
      </c>
      <c r="V63" s="2" t="s">
        <v>746</v>
      </c>
      <c r="W63" s="2" t="s">
        <v>745</v>
      </c>
      <c r="X63" s="2" t="s">
        <v>1090</v>
      </c>
      <c r="Y63" s="2" t="s">
        <v>1091</v>
      </c>
    </row>
    <row r="64" spans="12:25" x14ac:dyDescent="0.25">
      <c r="L64" s="2" t="s">
        <v>2882</v>
      </c>
      <c r="M64" s="3" t="s">
        <v>161</v>
      </c>
      <c r="P64" s="2" t="s">
        <v>2882</v>
      </c>
      <c r="Q64" s="3" t="s">
        <v>161</v>
      </c>
      <c r="V64" s="2" t="s">
        <v>3045</v>
      </c>
      <c r="W64" s="2" t="s">
        <v>149</v>
      </c>
      <c r="X64" s="2" t="s">
        <v>629</v>
      </c>
      <c r="Y64" s="2" t="s">
        <v>242</v>
      </c>
    </row>
    <row r="65" spans="12:25" x14ac:dyDescent="0.25">
      <c r="L65" s="2" t="s">
        <v>2883</v>
      </c>
      <c r="M65" s="3" t="s">
        <v>126</v>
      </c>
      <c r="P65" s="2" t="s">
        <v>2883</v>
      </c>
      <c r="Q65" s="3" t="s">
        <v>126</v>
      </c>
      <c r="V65" s="2" t="s">
        <v>3045</v>
      </c>
      <c r="W65" s="2" t="s">
        <v>147</v>
      </c>
      <c r="X65" s="2" t="s">
        <v>1779</v>
      </c>
      <c r="Y65" s="2" t="s">
        <v>1780</v>
      </c>
    </row>
    <row r="66" spans="12:25" x14ac:dyDescent="0.25">
      <c r="L66" s="2" t="s">
        <v>2884</v>
      </c>
      <c r="M66" s="3" t="s">
        <v>127</v>
      </c>
      <c r="P66" s="2" t="s">
        <v>2884</v>
      </c>
      <c r="Q66" s="3" t="s">
        <v>127</v>
      </c>
      <c r="V66" s="2" t="s">
        <v>749</v>
      </c>
      <c r="W66" s="2" t="s">
        <v>748</v>
      </c>
      <c r="X66" s="2" t="s">
        <v>1781</v>
      </c>
      <c r="Y66" s="2" t="s">
        <v>1782</v>
      </c>
    </row>
    <row r="67" spans="12:25" x14ac:dyDescent="0.25">
      <c r="L67" s="2" t="s">
        <v>2885</v>
      </c>
      <c r="M67" s="3" t="s">
        <v>128</v>
      </c>
      <c r="P67" s="2" t="s">
        <v>2885</v>
      </c>
      <c r="Q67" s="3" t="s">
        <v>128</v>
      </c>
      <c r="V67" s="2" t="s">
        <v>2953</v>
      </c>
      <c r="W67" s="2" t="s">
        <v>751</v>
      </c>
      <c r="X67" s="2" t="s">
        <v>1783</v>
      </c>
      <c r="Y67" s="2" t="s">
        <v>1784</v>
      </c>
    </row>
    <row r="68" spans="12:25" x14ac:dyDescent="0.25">
      <c r="L68" s="2" t="s">
        <v>2886</v>
      </c>
      <c r="M68" s="3" t="s">
        <v>129</v>
      </c>
      <c r="P68" s="2" t="s">
        <v>2886</v>
      </c>
      <c r="Q68" s="3" t="s">
        <v>129</v>
      </c>
      <c r="V68" s="2" t="s">
        <v>930</v>
      </c>
      <c r="W68" s="2" t="s">
        <v>929</v>
      </c>
      <c r="X68" s="2" t="s">
        <v>1072</v>
      </c>
      <c r="Y68" s="2" t="s">
        <v>1073</v>
      </c>
    </row>
    <row r="69" spans="12:25" x14ac:dyDescent="0.25">
      <c r="L69" s="2" t="s">
        <v>2887</v>
      </c>
      <c r="M69" s="3" t="s">
        <v>130</v>
      </c>
      <c r="P69" s="2" t="s">
        <v>2887</v>
      </c>
      <c r="Q69" s="3" t="s">
        <v>130</v>
      </c>
      <c r="V69" s="2" t="s">
        <v>2958</v>
      </c>
      <c r="W69" s="2" t="s">
        <v>777</v>
      </c>
      <c r="X69" s="2" t="s">
        <v>628</v>
      </c>
      <c r="Y69" s="2" t="s">
        <v>243</v>
      </c>
    </row>
    <row r="70" spans="12:25" x14ac:dyDescent="0.25">
      <c r="L70" s="2" t="s">
        <v>2835</v>
      </c>
      <c r="M70" s="3" t="s">
        <v>136</v>
      </c>
      <c r="P70" s="2" t="s">
        <v>2835</v>
      </c>
      <c r="Q70" s="3" t="s">
        <v>136</v>
      </c>
      <c r="V70" s="2" t="s">
        <v>754</v>
      </c>
      <c r="W70" s="2" t="s">
        <v>753</v>
      </c>
      <c r="X70" s="2" t="s">
        <v>1785</v>
      </c>
      <c r="Y70" s="2" t="s">
        <v>1786</v>
      </c>
    </row>
    <row r="71" spans="12:25" x14ac:dyDescent="0.25">
      <c r="L71" s="2" t="s">
        <v>2888</v>
      </c>
      <c r="M71" s="3" t="s">
        <v>139</v>
      </c>
      <c r="P71" s="2" t="s">
        <v>2888</v>
      </c>
      <c r="Q71" s="3" t="s">
        <v>139</v>
      </c>
      <c r="V71" s="2" t="s">
        <v>2979</v>
      </c>
      <c r="W71" s="2" t="s">
        <v>750</v>
      </c>
      <c r="X71" s="2" t="s">
        <v>1787</v>
      </c>
      <c r="Y71" s="2" t="s">
        <v>1788</v>
      </c>
    </row>
    <row r="72" spans="12:25" x14ac:dyDescent="0.25">
      <c r="L72" s="2" t="s">
        <v>2889</v>
      </c>
      <c r="M72" s="3" t="s">
        <v>131</v>
      </c>
      <c r="P72" s="2" t="s">
        <v>2889</v>
      </c>
      <c r="Q72" s="3" t="s">
        <v>131</v>
      </c>
      <c r="V72" s="2" t="s">
        <v>2962</v>
      </c>
      <c r="W72" s="2" t="s">
        <v>756</v>
      </c>
      <c r="X72" s="2" t="s">
        <v>1789</v>
      </c>
      <c r="Y72" s="2" t="s">
        <v>1790</v>
      </c>
    </row>
    <row r="73" spans="12:25" x14ac:dyDescent="0.25">
      <c r="L73" s="2" t="s">
        <v>645</v>
      </c>
      <c r="M73" s="3" t="s">
        <v>132</v>
      </c>
      <c r="P73" s="2" t="s">
        <v>645</v>
      </c>
      <c r="Q73" s="3" t="s">
        <v>132</v>
      </c>
      <c r="V73" s="2" t="s">
        <v>2980</v>
      </c>
      <c r="W73" s="2" t="s">
        <v>757</v>
      </c>
      <c r="X73" s="2" t="s">
        <v>496</v>
      </c>
      <c r="Y73" s="2" t="s">
        <v>256</v>
      </c>
    </row>
    <row r="74" spans="12:25" x14ac:dyDescent="0.25">
      <c r="L74" s="2" t="s">
        <v>2890</v>
      </c>
      <c r="M74" s="3" t="s">
        <v>137</v>
      </c>
      <c r="P74" s="2" t="s">
        <v>2890</v>
      </c>
      <c r="Q74" s="3" t="s">
        <v>137</v>
      </c>
      <c r="V74" s="2" t="s">
        <v>2981</v>
      </c>
      <c r="W74" s="2" t="s">
        <v>760</v>
      </c>
      <c r="X74" s="2" t="s">
        <v>1791</v>
      </c>
      <c r="Y74" s="2" t="s">
        <v>1792</v>
      </c>
    </row>
    <row r="75" spans="12:25" x14ac:dyDescent="0.25">
      <c r="L75" s="2" t="s">
        <v>2891</v>
      </c>
      <c r="M75" s="3" t="s">
        <v>140</v>
      </c>
      <c r="P75" s="2" t="s">
        <v>2891</v>
      </c>
      <c r="Q75" s="3" t="s">
        <v>140</v>
      </c>
      <c r="V75" s="2" t="s">
        <v>2982</v>
      </c>
      <c r="W75" s="2" t="s">
        <v>93</v>
      </c>
      <c r="X75" s="2" t="s">
        <v>1793</v>
      </c>
      <c r="Y75" s="2" t="s">
        <v>1794</v>
      </c>
    </row>
    <row r="76" spans="12:25" x14ac:dyDescent="0.25">
      <c r="L76" s="2" t="s">
        <v>2892</v>
      </c>
      <c r="M76" s="3" t="s">
        <v>134</v>
      </c>
      <c r="P76" s="2" t="s">
        <v>2892</v>
      </c>
      <c r="Q76" s="3" t="s">
        <v>134</v>
      </c>
      <c r="V76" s="2" t="s">
        <v>2983</v>
      </c>
      <c r="W76" s="2" t="s">
        <v>759</v>
      </c>
      <c r="X76" s="2" t="s">
        <v>1795</v>
      </c>
      <c r="Y76" s="2" t="s">
        <v>1796</v>
      </c>
    </row>
    <row r="77" spans="12:25" x14ac:dyDescent="0.25">
      <c r="L77" s="2" t="s">
        <v>2893</v>
      </c>
      <c r="M77" s="3" t="s">
        <v>125</v>
      </c>
      <c r="P77" s="2" t="s">
        <v>2893</v>
      </c>
      <c r="Q77" s="3" t="s">
        <v>125</v>
      </c>
      <c r="V77" s="2" t="s">
        <v>2984</v>
      </c>
      <c r="W77" s="2" t="s">
        <v>758</v>
      </c>
      <c r="X77" s="2" t="s">
        <v>1797</v>
      </c>
      <c r="Y77" s="2" t="s">
        <v>1798</v>
      </c>
    </row>
    <row r="78" spans="12:25" x14ac:dyDescent="0.25">
      <c r="L78" s="2" t="s">
        <v>2894</v>
      </c>
      <c r="M78" s="3" t="s">
        <v>133</v>
      </c>
      <c r="P78" s="2" t="s">
        <v>2894</v>
      </c>
      <c r="Q78" s="3" t="s">
        <v>133</v>
      </c>
      <c r="V78" s="2" t="s">
        <v>2985</v>
      </c>
      <c r="W78" s="2" t="s">
        <v>761</v>
      </c>
      <c r="X78" s="2" t="s">
        <v>1799</v>
      </c>
      <c r="Y78" s="2" t="s">
        <v>1096</v>
      </c>
    </row>
    <row r="79" spans="12:25" x14ac:dyDescent="0.25">
      <c r="L79" s="2" t="s">
        <v>2895</v>
      </c>
      <c r="M79" s="3" t="s">
        <v>138</v>
      </c>
      <c r="P79" s="2" t="s">
        <v>2895</v>
      </c>
      <c r="Q79" s="3" t="s">
        <v>138</v>
      </c>
      <c r="V79" s="2" t="s">
        <v>2986</v>
      </c>
      <c r="W79" s="2" t="s">
        <v>766</v>
      </c>
      <c r="X79" s="2" t="s">
        <v>1800</v>
      </c>
      <c r="Y79" s="2" t="s">
        <v>1801</v>
      </c>
    </row>
    <row r="80" spans="12:25" x14ac:dyDescent="0.25">
      <c r="L80" s="2" t="s">
        <v>2896</v>
      </c>
      <c r="M80" s="3" t="s">
        <v>99</v>
      </c>
      <c r="P80" s="2" t="s">
        <v>2896</v>
      </c>
      <c r="Q80" s="3" t="s">
        <v>99</v>
      </c>
      <c r="V80" s="2" t="s">
        <v>2987</v>
      </c>
      <c r="W80" s="2" t="s">
        <v>890</v>
      </c>
      <c r="X80" s="2" t="s">
        <v>626</v>
      </c>
      <c r="Y80" s="2" t="s">
        <v>246</v>
      </c>
    </row>
    <row r="81" spans="12:25" x14ac:dyDescent="0.25">
      <c r="L81" s="2" t="s">
        <v>2897</v>
      </c>
      <c r="M81" s="3" t="s">
        <v>135</v>
      </c>
      <c r="P81" s="2" t="s">
        <v>2897</v>
      </c>
      <c r="Q81" s="3" t="s">
        <v>135</v>
      </c>
      <c r="V81" s="2" t="s">
        <v>2988</v>
      </c>
      <c r="W81" s="2" t="s">
        <v>143</v>
      </c>
      <c r="X81" s="2" t="s">
        <v>1802</v>
      </c>
      <c r="Y81" s="2" t="s">
        <v>1803</v>
      </c>
    </row>
    <row r="82" spans="12:25" x14ac:dyDescent="0.25">
      <c r="L82" s="2" t="s">
        <v>2898</v>
      </c>
      <c r="M82" s="3" t="s">
        <v>143</v>
      </c>
      <c r="P82" s="2" t="s">
        <v>2898</v>
      </c>
      <c r="Q82" s="3" t="s">
        <v>143</v>
      </c>
      <c r="V82" s="2" t="s">
        <v>2989</v>
      </c>
      <c r="W82" s="2" t="s">
        <v>95</v>
      </c>
      <c r="X82" s="2" t="s">
        <v>1804</v>
      </c>
      <c r="Y82" s="2" t="s">
        <v>1805</v>
      </c>
    </row>
    <row r="83" spans="12:25" x14ac:dyDescent="0.25">
      <c r="L83" s="2" t="s">
        <v>643</v>
      </c>
      <c r="M83" s="3" t="s">
        <v>64</v>
      </c>
      <c r="P83" s="2" t="s">
        <v>643</v>
      </c>
      <c r="Q83" s="3" t="s">
        <v>64</v>
      </c>
      <c r="V83" s="2" t="s">
        <v>772</v>
      </c>
      <c r="W83" s="2" t="s">
        <v>771</v>
      </c>
      <c r="X83" s="2" t="s">
        <v>1806</v>
      </c>
      <c r="Y83" s="2" t="s">
        <v>1807</v>
      </c>
    </row>
    <row r="84" spans="12:25" x14ac:dyDescent="0.25">
      <c r="L84" s="2" t="s">
        <v>2899</v>
      </c>
      <c r="M84" s="3" t="s">
        <v>187</v>
      </c>
      <c r="P84" s="2" t="s">
        <v>2899</v>
      </c>
      <c r="Q84" s="3" t="s">
        <v>187</v>
      </c>
      <c r="V84" s="2" t="s">
        <v>2990</v>
      </c>
      <c r="W84" s="2" t="s">
        <v>765</v>
      </c>
      <c r="X84" s="2" t="s">
        <v>1808</v>
      </c>
      <c r="Y84" s="2" t="s">
        <v>1809</v>
      </c>
    </row>
    <row r="85" spans="12:25" x14ac:dyDescent="0.25">
      <c r="L85" s="2" t="s">
        <v>2900</v>
      </c>
      <c r="M85" s="3" t="s">
        <v>145</v>
      </c>
      <c r="P85" s="2" t="s">
        <v>2900</v>
      </c>
      <c r="Q85" s="3" t="s">
        <v>145</v>
      </c>
      <c r="V85" s="2" t="s">
        <v>2976</v>
      </c>
      <c r="W85" s="2" t="s">
        <v>740</v>
      </c>
      <c r="X85" s="2" t="s">
        <v>1810</v>
      </c>
      <c r="Y85" s="2" t="s">
        <v>1811</v>
      </c>
    </row>
    <row r="86" spans="12:25" x14ac:dyDescent="0.25">
      <c r="L86" s="2" t="s">
        <v>2901</v>
      </c>
      <c r="M86" s="3" t="s">
        <v>148</v>
      </c>
      <c r="P86" s="2" t="s">
        <v>2901</v>
      </c>
      <c r="Q86" s="3" t="s">
        <v>148</v>
      </c>
      <c r="V86" s="2" t="s">
        <v>769</v>
      </c>
      <c r="W86" s="2" t="s">
        <v>768</v>
      </c>
      <c r="X86" s="2" t="s">
        <v>2451</v>
      </c>
      <c r="Y86" s="2" t="s">
        <v>445</v>
      </c>
    </row>
    <row r="87" spans="12:25" x14ac:dyDescent="0.25">
      <c r="L87" s="2" t="s">
        <v>2902</v>
      </c>
      <c r="M87" s="3" t="s">
        <v>147</v>
      </c>
      <c r="P87" s="2" t="s">
        <v>2902</v>
      </c>
      <c r="Q87" s="3" t="s">
        <v>147</v>
      </c>
      <c r="V87" s="2" t="s">
        <v>770</v>
      </c>
      <c r="W87" s="2" t="s">
        <v>97</v>
      </c>
      <c r="X87" s="2" t="s">
        <v>2452</v>
      </c>
      <c r="Y87" s="2" t="s">
        <v>446</v>
      </c>
    </row>
    <row r="88" spans="12:25" x14ac:dyDescent="0.25">
      <c r="L88" s="2" t="s">
        <v>2903</v>
      </c>
      <c r="M88" s="3" t="s">
        <v>144</v>
      </c>
      <c r="P88" s="2" t="s">
        <v>2903</v>
      </c>
      <c r="Q88" s="3" t="s">
        <v>144</v>
      </c>
      <c r="V88" s="2" t="s">
        <v>2991</v>
      </c>
      <c r="W88" s="2" t="s">
        <v>778</v>
      </c>
      <c r="X88" s="2" t="s">
        <v>2453</v>
      </c>
      <c r="Y88" s="2" t="s">
        <v>447</v>
      </c>
    </row>
    <row r="89" spans="12:25" x14ac:dyDescent="0.25">
      <c r="L89" s="2" t="s">
        <v>2904</v>
      </c>
      <c r="M89" s="3" t="s">
        <v>146</v>
      </c>
      <c r="P89" s="2" t="s">
        <v>2904</v>
      </c>
      <c r="Q89" s="3" t="s">
        <v>146</v>
      </c>
      <c r="V89" s="2" t="s">
        <v>2992</v>
      </c>
      <c r="W89" s="2" t="s">
        <v>98</v>
      </c>
      <c r="X89" s="2" t="s">
        <v>2454</v>
      </c>
      <c r="Y89" s="2" t="s">
        <v>448</v>
      </c>
    </row>
    <row r="90" spans="12:25" x14ac:dyDescent="0.25">
      <c r="L90" s="2" t="s">
        <v>2905</v>
      </c>
      <c r="M90" s="3" t="s">
        <v>149</v>
      </c>
      <c r="P90" s="2" t="s">
        <v>2905</v>
      </c>
      <c r="Q90" s="3" t="s">
        <v>149</v>
      </c>
      <c r="V90" s="2" t="s">
        <v>764</v>
      </c>
      <c r="W90" s="2" t="s">
        <v>763</v>
      </c>
      <c r="X90" s="2" t="s">
        <v>2455</v>
      </c>
      <c r="Y90" s="2" t="s">
        <v>449</v>
      </c>
    </row>
    <row r="91" spans="12:25" x14ac:dyDescent="0.25">
      <c r="L91" s="2" t="s">
        <v>2906</v>
      </c>
      <c r="M91" s="3" t="s">
        <v>79</v>
      </c>
      <c r="P91" s="2" t="s">
        <v>2906</v>
      </c>
      <c r="Q91" s="3" t="s">
        <v>79</v>
      </c>
      <c r="V91" s="2" t="s">
        <v>776</v>
      </c>
      <c r="W91" s="2" t="s">
        <v>775</v>
      </c>
      <c r="X91" s="2" t="s">
        <v>2456</v>
      </c>
      <c r="Y91" s="2" t="s">
        <v>450</v>
      </c>
    </row>
    <row r="92" spans="12:25" x14ac:dyDescent="0.25">
      <c r="L92" s="2" t="s">
        <v>675</v>
      </c>
      <c r="M92" s="3" t="s">
        <v>150</v>
      </c>
      <c r="P92" s="2" t="s">
        <v>675</v>
      </c>
      <c r="Q92" s="3" t="s">
        <v>150</v>
      </c>
      <c r="V92" s="2" t="s">
        <v>783</v>
      </c>
      <c r="W92" s="2" t="s">
        <v>782</v>
      </c>
      <c r="X92" s="2" t="s">
        <v>2457</v>
      </c>
      <c r="Y92" s="2" t="s">
        <v>470</v>
      </c>
    </row>
    <row r="93" spans="12:25" x14ac:dyDescent="0.25">
      <c r="L93" s="2" t="s">
        <v>674</v>
      </c>
      <c r="M93" s="3" t="s">
        <v>141</v>
      </c>
      <c r="P93" s="2" t="s">
        <v>674</v>
      </c>
      <c r="Q93" s="3" t="s">
        <v>141</v>
      </c>
      <c r="V93" s="2" t="s">
        <v>781</v>
      </c>
      <c r="W93" s="2" t="s">
        <v>780</v>
      </c>
      <c r="X93" s="2" t="s">
        <v>2458</v>
      </c>
      <c r="Y93" s="2" t="s">
        <v>440</v>
      </c>
    </row>
    <row r="94" spans="12:25" x14ac:dyDescent="0.25">
      <c r="L94" s="2" t="s">
        <v>2907</v>
      </c>
      <c r="M94" s="3" t="s">
        <v>152</v>
      </c>
      <c r="P94" s="2" t="s">
        <v>2907</v>
      </c>
      <c r="Q94" s="3" t="s">
        <v>152</v>
      </c>
      <c r="V94" s="2" t="s">
        <v>767</v>
      </c>
      <c r="W94" s="2" t="s">
        <v>96</v>
      </c>
      <c r="X94" s="2" t="s">
        <v>2459</v>
      </c>
      <c r="Y94" s="2" t="s">
        <v>441</v>
      </c>
    </row>
    <row r="95" spans="12:25" x14ac:dyDescent="0.25">
      <c r="L95" s="2" t="s">
        <v>2835</v>
      </c>
      <c r="M95" s="3" t="s">
        <v>151</v>
      </c>
      <c r="P95" s="2" t="s">
        <v>2835</v>
      </c>
      <c r="Q95" s="3" t="s">
        <v>151</v>
      </c>
      <c r="V95" s="2" t="s">
        <v>774</v>
      </c>
      <c r="W95" s="2" t="s">
        <v>773</v>
      </c>
      <c r="X95" s="2" t="s">
        <v>2460</v>
      </c>
      <c r="Y95" s="2" t="s">
        <v>442</v>
      </c>
    </row>
    <row r="96" spans="12:25" x14ac:dyDescent="0.25">
      <c r="L96" s="2" t="s">
        <v>2908</v>
      </c>
      <c r="M96" s="3" t="s">
        <v>153</v>
      </c>
      <c r="P96" s="2" t="s">
        <v>2908</v>
      </c>
      <c r="Q96" s="3" t="s">
        <v>153</v>
      </c>
      <c r="V96" s="2" t="s">
        <v>785</v>
      </c>
      <c r="W96" s="2" t="s">
        <v>784</v>
      </c>
      <c r="X96" s="2" t="s">
        <v>2461</v>
      </c>
      <c r="Y96" s="2" t="s">
        <v>443</v>
      </c>
    </row>
    <row r="97" spans="12:25" x14ac:dyDescent="0.25">
      <c r="L97" s="2" t="s">
        <v>2909</v>
      </c>
      <c r="M97" s="3" t="s">
        <v>142</v>
      </c>
      <c r="P97" s="2" t="s">
        <v>2909</v>
      </c>
      <c r="Q97" s="3" t="s">
        <v>142</v>
      </c>
      <c r="V97" s="2" t="s">
        <v>787</v>
      </c>
      <c r="W97" s="2" t="s">
        <v>786</v>
      </c>
      <c r="X97" s="2" t="s">
        <v>2462</v>
      </c>
      <c r="Y97" s="2" t="s">
        <v>444</v>
      </c>
    </row>
    <row r="98" spans="12:25" x14ac:dyDescent="0.25">
      <c r="L98" s="2" t="s">
        <v>2910</v>
      </c>
      <c r="M98" s="3" t="s">
        <v>190</v>
      </c>
      <c r="P98" s="2" t="s">
        <v>2910</v>
      </c>
      <c r="Q98" s="3" t="s">
        <v>190</v>
      </c>
      <c r="V98" s="2" t="s">
        <v>795</v>
      </c>
      <c r="W98" s="2" t="s">
        <v>794</v>
      </c>
      <c r="X98" s="2" t="s">
        <v>1812</v>
      </c>
      <c r="Y98" s="2" t="s">
        <v>1813</v>
      </c>
    </row>
    <row r="99" spans="12:25" x14ac:dyDescent="0.25">
      <c r="L99" s="2" t="s">
        <v>2911</v>
      </c>
      <c r="M99" s="3" t="s">
        <v>156</v>
      </c>
      <c r="P99" s="2" t="s">
        <v>2911</v>
      </c>
      <c r="Q99" s="3" t="s">
        <v>156</v>
      </c>
      <c r="V99" s="2" t="s">
        <v>790</v>
      </c>
      <c r="W99" s="2" t="s">
        <v>789</v>
      </c>
      <c r="X99" s="2" t="s">
        <v>1814</v>
      </c>
      <c r="Y99" s="2" t="s">
        <v>1815</v>
      </c>
    </row>
    <row r="100" spans="12:25" x14ac:dyDescent="0.25">
      <c r="L100" s="2" t="s">
        <v>2912</v>
      </c>
      <c r="M100" s="3" t="s">
        <v>160</v>
      </c>
      <c r="P100" s="2" t="s">
        <v>2912</v>
      </c>
      <c r="Q100" s="3" t="s">
        <v>160</v>
      </c>
      <c r="V100" s="2" t="s">
        <v>792</v>
      </c>
      <c r="W100" s="2" t="s">
        <v>791</v>
      </c>
      <c r="X100" s="2" t="s">
        <v>624</v>
      </c>
      <c r="Y100" s="2" t="s">
        <v>249</v>
      </c>
    </row>
    <row r="101" spans="12:25" x14ac:dyDescent="0.25">
      <c r="L101" s="2" t="s">
        <v>2913</v>
      </c>
      <c r="M101" s="3" t="s">
        <v>158</v>
      </c>
      <c r="P101" s="2" t="s">
        <v>2913</v>
      </c>
      <c r="Q101" s="3" t="s">
        <v>158</v>
      </c>
      <c r="V101" s="2" t="s">
        <v>2993</v>
      </c>
      <c r="W101" s="2" t="s">
        <v>788</v>
      </c>
      <c r="X101" s="2" t="s">
        <v>1816</v>
      </c>
      <c r="Y101" s="2" t="s">
        <v>1358</v>
      </c>
    </row>
    <row r="102" spans="12:25" x14ac:dyDescent="0.25">
      <c r="L102" s="2" t="s">
        <v>2914</v>
      </c>
      <c r="M102" s="3" t="s">
        <v>159</v>
      </c>
      <c r="P102" s="2" t="s">
        <v>2914</v>
      </c>
      <c r="Q102" s="3" t="s">
        <v>159</v>
      </c>
      <c r="V102" s="2" t="s">
        <v>3088</v>
      </c>
      <c r="W102" s="2" t="s">
        <v>99</v>
      </c>
      <c r="X102" s="2" t="s">
        <v>1092</v>
      </c>
      <c r="Y102" s="2" t="s">
        <v>254</v>
      </c>
    </row>
    <row r="103" spans="12:25" x14ac:dyDescent="0.25">
      <c r="L103" s="2" t="s">
        <v>2915</v>
      </c>
      <c r="M103" s="3" t="s">
        <v>157</v>
      </c>
      <c r="P103" s="2" t="s">
        <v>2915</v>
      </c>
      <c r="Q103" s="3" t="s">
        <v>157</v>
      </c>
      <c r="V103" s="2" t="s">
        <v>2998</v>
      </c>
      <c r="W103" s="2" t="s">
        <v>807</v>
      </c>
      <c r="X103" s="2" t="s">
        <v>1817</v>
      </c>
      <c r="Y103" s="2" t="s">
        <v>1049</v>
      </c>
    </row>
    <row r="104" spans="12:25" x14ac:dyDescent="0.25">
      <c r="L104" s="2" t="s">
        <v>2916</v>
      </c>
      <c r="M104" s="3" t="s">
        <v>163</v>
      </c>
      <c r="P104" s="2" t="s">
        <v>2916</v>
      </c>
      <c r="Q104" s="3" t="s">
        <v>163</v>
      </c>
      <c r="V104" s="2" t="s">
        <v>2994</v>
      </c>
      <c r="W104" s="2" t="s">
        <v>801</v>
      </c>
      <c r="X104" s="2" t="s">
        <v>1818</v>
      </c>
      <c r="Y104" s="2" t="s">
        <v>1819</v>
      </c>
    </row>
    <row r="105" spans="12:25" x14ac:dyDescent="0.25">
      <c r="L105" s="2" t="s">
        <v>2917</v>
      </c>
      <c r="M105" s="3" t="s">
        <v>164</v>
      </c>
      <c r="P105" s="2" t="s">
        <v>2917</v>
      </c>
      <c r="Q105" s="3" t="s">
        <v>164</v>
      </c>
      <c r="V105" s="2" t="s">
        <v>2995</v>
      </c>
      <c r="W105" s="2" t="s">
        <v>172</v>
      </c>
      <c r="X105" s="2" t="s">
        <v>1166</v>
      </c>
      <c r="Y105" s="2" t="s">
        <v>1167</v>
      </c>
    </row>
    <row r="106" spans="12:25" x14ac:dyDescent="0.25">
      <c r="L106" s="2" t="s">
        <v>671</v>
      </c>
      <c r="M106" s="3" t="s">
        <v>106</v>
      </c>
      <c r="P106" s="2" t="s">
        <v>671</v>
      </c>
      <c r="Q106" s="3" t="s">
        <v>106</v>
      </c>
      <c r="V106" s="2" t="s">
        <v>806</v>
      </c>
      <c r="W106" s="2" t="s">
        <v>805</v>
      </c>
      <c r="X106" s="2" t="s">
        <v>1820</v>
      </c>
      <c r="Y106" s="2" t="s">
        <v>1821</v>
      </c>
    </row>
    <row r="107" spans="12:25" x14ac:dyDescent="0.25">
      <c r="L107" s="2" t="s">
        <v>2918</v>
      </c>
      <c r="M107" s="3" t="s">
        <v>183</v>
      </c>
      <c r="P107" s="2" t="s">
        <v>2918</v>
      </c>
      <c r="Q107" s="3" t="s">
        <v>183</v>
      </c>
      <c r="V107" s="2" t="s">
        <v>2996</v>
      </c>
      <c r="W107" s="2" t="s">
        <v>804</v>
      </c>
      <c r="X107" s="2" t="s">
        <v>1822</v>
      </c>
      <c r="Y107" s="2" t="s">
        <v>1823</v>
      </c>
    </row>
    <row r="108" spans="12:25" x14ac:dyDescent="0.25">
      <c r="L108" s="2" t="s">
        <v>2919</v>
      </c>
      <c r="M108" s="3" t="s">
        <v>173</v>
      </c>
      <c r="P108" s="2" t="s">
        <v>2919</v>
      </c>
      <c r="Q108" s="3" t="s">
        <v>173</v>
      </c>
      <c r="V108" s="2" t="s">
        <v>2997</v>
      </c>
      <c r="W108" s="2" t="s">
        <v>796</v>
      </c>
      <c r="X108" s="2" t="s">
        <v>636</v>
      </c>
      <c r="Y108" s="2" t="s">
        <v>233</v>
      </c>
    </row>
    <row r="109" spans="12:25" x14ac:dyDescent="0.25">
      <c r="L109" s="2" t="s">
        <v>2920</v>
      </c>
      <c r="M109" s="3" t="s">
        <v>174</v>
      </c>
      <c r="P109" s="2" t="s">
        <v>2920</v>
      </c>
      <c r="Q109" s="3" t="s">
        <v>174</v>
      </c>
      <c r="V109" s="2" t="s">
        <v>800</v>
      </c>
      <c r="W109" s="2" t="s">
        <v>799</v>
      </c>
      <c r="X109" s="2" t="s">
        <v>621</v>
      </c>
      <c r="Y109" s="2" t="s">
        <v>252</v>
      </c>
    </row>
    <row r="110" spans="12:25" x14ac:dyDescent="0.25">
      <c r="L110" s="2" t="s">
        <v>2921</v>
      </c>
      <c r="M110" s="3" t="s">
        <v>175</v>
      </c>
      <c r="P110" s="2" t="s">
        <v>2921</v>
      </c>
      <c r="Q110" s="3" t="s">
        <v>175</v>
      </c>
      <c r="V110" s="2" t="s">
        <v>798</v>
      </c>
      <c r="W110" s="2" t="s">
        <v>797</v>
      </c>
      <c r="X110" s="2" t="s">
        <v>622</v>
      </c>
      <c r="Y110" s="2" t="s">
        <v>469</v>
      </c>
    </row>
    <row r="111" spans="12:25" x14ac:dyDescent="0.25">
      <c r="L111" s="2" t="s">
        <v>2922</v>
      </c>
      <c r="M111" s="3" t="s">
        <v>176</v>
      </c>
      <c r="P111" s="2" t="s">
        <v>2922</v>
      </c>
      <c r="Q111" s="3" t="s">
        <v>176</v>
      </c>
      <c r="V111" s="2" t="s">
        <v>2999</v>
      </c>
      <c r="W111" s="2" t="s">
        <v>808</v>
      </c>
      <c r="X111" s="2" t="s">
        <v>1824</v>
      </c>
      <c r="Y111" s="2" t="s">
        <v>1825</v>
      </c>
    </row>
    <row r="112" spans="12:25" x14ac:dyDescent="0.25">
      <c r="L112" s="2" t="s">
        <v>2923</v>
      </c>
      <c r="M112" s="3" t="s">
        <v>177</v>
      </c>
      <c r="P112" s="2" t="s">
        <v>2923</v>
      </c>
      <c r="Q112" s="3" t="s">
        <v>177</v>
      </c>
      <c r="V112" s="2" t="s">
        <v>2978</v>
      </c>
      <c r="W112" s="2" t="s">
        <v>80</v>
      </c>
      <c r="X112" s="2" t="s">
        <v>620</v>
      </c>
      <c r="Y112" s="2" t="s">
        <v>251</v>
      </c>
    </row>
    <row r="113" spans="12:25" x14ac:dyDescent="0.25">
      <c r="L113" s="2" t="s">
        <v>2924</v>
      </c>
      <c r="M113" s="3" t="s">
        <v>178</v>
      </c>
      <c r="P113" s="2" t="s">
        <v>2924</v>
      </c>
      <c r="Q113" s="3" t="s">
        <v>178</v>
      </c>
      <c r="V113" s="2" t="s">
        <v>3000</v>
      </c>
      <c r="W113" s="2" t="s">
        <v>811</v>
      </c>
      <c r="X113" s="2" t="s">
        <v>1826</v>
      </c>
      <c r="Y113" s="2" t="s">
        <v>1827</v>
      </c>
    </row>
    <row r="114" spans="12:25" x14ac:dyDescent="0.25">
      <c r="L114" s="2" t="s">
        <v>2925</v>
      </c>
      <c r="M114" s="3" t="s">
        <v>119</v>
      </c>
      <c r="P114" s="2" t="s">
        <v>2925</v>
      </c>
      <c r="Q114" s="3" t="s">
        <v>119</v>
      </c>
      <c r="V114" s="2" t="s">
        <v>814</v>
      </c>
      <c r="W114" s="2" t="s">
        <v>813</v>
      </c>
      <c r="X114" s="2" t="s">
        <v>495</v>
      </c>
      <c r="Y114" s="2" t="s">
        <v>253</v>
      </c>
    </row>
    <row r="115" spans="12:25" x14ac:dyDescent="0.25">
      <c r="L115" s="2" t="s">
        <v>2926</v>
      </c>
      <c r="M115" s="3" t="s">
        <v>62</v>
      </c>
      <c r="P115" s="2" t="s">
        <v>2926</v>
      </c>
      <c r="Q115" s="3" t="s">
        <v>62</v>
      </c>
      <c r="V115" s="2" t="s">
        <v>810</v>
      </c>
      <c r="W115" s="2" t="s">
        <v>809</v>
      </c>
      <c r="X115" s="2" t="s">
        <v>1828</v>
      </c>
      <c r="Y115" s="2" t="s">
        <v>1829</v>
      </c>
    </row>
    <row r="116" spans="12:25" x14ac:dyDescent="0.25">
      <c r="L116" s="2" t="s">
        <v>2927</v>
      </c>
      <c r="M116" s="3" t="s">
        <v>82</v>
      </c>
      <c r="P116" s="2" t="s">
        <v>2927</v>
      </c>
      <c r="Q116" s="3" t="s">
        <v>82</v>
      </c>
      <c r="V116" s="2" t="s">
        <v>3002</v>
      </c>
      <c r="W116" s="2" t="s">
        <v>812</v>
      </c>
      <c r="X116" s="2" t="s">
        <v>1830</v>
      </c>
      <c r="Y116" s="2" t="s">
        <v>1831</v>
      </c>
    </row>
    <row r="117" spans="12:25" x14ac:dyDescent="0.25">
      <c r="L117" s="2" t="s">
        <v>2928</v>
      </c>
      <c r="M117" s="3" t="s">
        <v>179</v>
      </c>
      <c r="P117" s="2" t="s">
        <v>2928</v>
      </c>
      <c r="Q117" s="3" t="s">
        <v>179</v>
      </c>
      <c r="V117" s="2" t="s">
        <v>3009</v>
      </c>
      <c r="W117" s="2" t="s">
        <v>821</v>
      </c>
      <c r="X117" s="2" t="s">
        <v>1832</v>
      </c>
      <c r="Y117" s="2" t="s">
        <v>1833</v>
      </c>
    </row>
    <row r="118" spans="12:25" x14ac:dyDescent="0.25">
      <c r="L118" s="2" t="s">
        <v>2929</v>
      </c>
      <c r="M118" s="3" t="s">
        <v>162</v>
      </c>
      <c r="P118" s="2" t="s">
        <v>2929</v>
      </c>
      <c r="Q118" s="3" t="s">
        <v>162</v>
      </c>
      <c r="V118" s="2" t="s">
        <v>3011</v>
      </c>
      <c r="W118" s="2" t="s">
        <v>815</v>
      </c>
      <c r="X118" s="2" t="s">
        <v>1834</v>
      </c>
      <c r="Y118" s="2" t="s">
        <v>1835</v>
      </c>
    </row>
    <row r="119" spans="12:25" x14ac:dyDescent="0.25">
      <c r="L119" s="2" t="s">
        <v>2930</v>
      </c>
      <c r="M119" s="3" t="s">
        <v>180</v>
      </c>
      <c r="P119" s="2" t="s">
        <v>2930</v>
      </c>
      <c r="Q119" s="3" t="s">
        <v>180</v>
      </c>
      <c r="V119" s="2" t="s">
        <v>816</v>
      </c>
      <c r="W119" s="2" t="s">
        <v>104</v>
      </c>
      <c r="X119" s="2" t="s">
        <v>1836</v>
      </c>
      <c r="Y119" s="2" t="s">
        <v>1837</v>
      </c>
    </row>
    <row r="120" spans="12:25" x14ac:dyDescent="0.25">
      <c r="L120" s="2" t="s">
        <v>2931</v>
      </c>
      <c r="M120" s="3" t="s">
        <v>181</v>
      </c>
      <c r="P120" s="2" t="s">
        <v>2931</v>
      </c>
      <c r="Q120" s="3" t="s">
        <v>181</v>
      </c>
      <c r="V120" s="2" t="s">
        <v>972</v>
      </c>
      <c r="W120" s="2" t="s">
        <v>971</v>
      </c>
      <c r="X120" s="2" t="s">
        <v>625</v>
      </c>
      <c r="Y120" s="2" t="s">
        <v>248</v>
      </c>
    </row>
    <row r="121" spans="12:25" x14ac:dyDescent="0.25">
      <c r="L121" s="2" t="s">
        <v>2932</v>
      </c>
      <c r="M121" s="3" t="s">
        <v>169</v>
      </c>
      <c r="P121" s="2" t="s">
        <v>2932</v>
      </c>
      <c r="Q121" s="3" t="s">
        <v>169</v>
      </c>
      <c r="V121" s="2" t="s">
        <v>819</v>
      </c>
      <c r="W121" s="2" t="s">
        <v>818</v>
      </c>
      <c r="X121" s="2" t="s">
        <v>623</v>
      </c>
      <c r="Y121" s="2" t="s">
        <v>250</v>
      </c>
    </row>
    <row r="122" spans="12:25" x14ac:dyDescent="0.25">
      <c r="L122" s="2" t="s">
        <v>2933</v>
      </c>
      <c r="M122" s="3" t="s">
        <v>172</v>
      </c>
      <c r="P122" s="2" t="s">
        <v>2933</v>
      </c>
      <c r="Q122" s="3" t="s">
        <v>172</v>
      </c>
      <c r="V122" s="2" t="s">
        <v>3012</v>
      </c>
      <c r="W122" s="2" t="s">
        <v>162</v>
      </c>
      <c r="X122" s="2" t="s">
        <v>494</v>
      </c>
      <c r="Y122" s="2" t="s">
        <v>255</v>
      </c>
    </row>
    <row r="123" spans="12:25" x14ac:dyDescent="0.25">
      <c r="L123" s="2" t="s">
        <v>2934</v>
      </c>
      <c r="M123" s="3" t="s">
        <v>170</v>
      </c>
      <c r="P123" s="2" t="s">
        <v>2934</v>
      </c>
      <c r="Q123" s="3" t="s">
        <v>170</v>
      </c>
      <c r="V123" s="2" t="s">
        <v>823</v>
      </c>
      <c r="W123" s="2" t="s">
        <v>822</v>
      </c>
      <c r="X123" s="2" t="s">
        <v>1097</v>
      </c>
      <c r="Y123" s="2" t="s">
        <v>1098</v>
      </c>
    </row>
    <row r="124" spans="12:25" x14ac:dyDescent="0.25">
      <c r="L124" s="2" t="s">
        <v>2935</v>
      </c>
      <c r="M124" s="3" t="s">
        <v>171</v>
      </c>
      <c r="P124" s="2" t="s">
        <v>2935</v>
      </c>
      <c r="Q124" s="3" t="s">
        <v>171</v>
      </c>
      <c r="V124" s="2" t="s">
        <v>3019</v>
      </c>
      <c r="W124" s="2" t="s">
        <v>835</v>
      </c>
      <c r="X124" s="2" t="s">
        <v>1101</v>
      </c>
      <c r="Y124" s="2" t="s">
        <v>1102</v>
      </c>
    </row>
    <row r="125" spans="12:25" x14ac:dyDescent="0.25">
      <c r="L125" s="2" t="s">
        <v>651</v>
      </c>
      <c r="M125" s="3" t="s">
        <v>650</v>
      </c>
      <c r="P125" s="2" t="s">
        <v>651</v>
      </c>
      <c r="Q125" s="3" t="s">
        <v>650</v>
      </c>
      <c r="V125" s="2" t="s">
        <v>3020</v>
      </c>
      <c r="W125" s="2" t="s">
        <v>824</v>
      </c>
      <c r="X125" s="2" t="s">
        <v>1838</v>
      </c>
      <c r="Y125" s="2" t="s">
        <v>1839</v>
      </c>
    </row>
    <row r="126" spans="12:25" x14ac:dyDescent="0.25">
      <c r="L126" s="2" t="s">
        <v>653</v>
      </c>
      <c r="M126" s="3" t="s">
        <v>652</v>
      </c>
      <c r="P126" s="2" t="s">
        <v>653</v>
      </c>
      <c r="Q126" s="3" t="s">
        <v>652</v>
      </c>
      <c r="V126" s="2" t="s">
        <v>832</v>
      </c>
      <c r="W126" s="2" t="s">
        <v>112</v>
      </c>
      <c r="X126" s="2" t="s">
        <v>1064</v>
      </c>
      <c r="Y126" s="2" t="s">
        <v>1065</v>
      </c>
    </row>
    <row r="127" spans="12:25" x14ac:dyDescent="0.25">
      <c r="L127" s="2" t="s">
        <v>655</v>
      </c>
      <c r="M127" s="3" t="s">
        <v>654</v>
      </c>
      <c r="P127" s="2" t="s">
        <v>655</v>
      </c>
      <c r="Q127" s="3" t="s">
        <v>654</v>
      </c>
      <c r="V127" s="2" t="s">
        <v>831</v>
      </c>
      <c r="W127" s="2" t="s">
        <v>830</v>
      </c>
      <c r="X127" s="2" t="s">
        <v>1099</v>
      </c>
      <c r="Y127" s="2" t="s">
        <v>1100</v>
      </c>
    </row>
    <row r="128" spans="12:25" x14ac:dyDescent="0.25">
      <c r="L128" s="2" t="s">
        <v>657</v>
      </c>
      <c r="M128" s="3" t="s">
        <v>656</v>
      </c>
      <c r="P128" s="2" t="s">
        <v>657</v>
      </c>
      <c r="Q128" s="3" t="s">
        <v>656</v>
      </c>
      <c r="V128" s="2" t="s">
        <v>3021</v>
      </c>
      <c r="W128" s="2" t="s">
        <v>836</v>
      </c>
      <c r="X128" s="2" t="s">
        <v>1840</v>
      </c>
      <c r="Y128" s="2" t="s">
        <v>1841</v>
      </c>
    </row>
    <row r="129" spans="12:25" x14ac:dyDescent="0.25">
      <c r="L129" s="2" t="s">
        <v>659</v>
      </c>
      <c r="M129" s="3" t="s">
        <v>658</v>
      </c>
      <c r="P129" s="2" t="s">
        <v>659</v>
      </c>
      <c r="Q129" s="3" t="s">
        <v>658</v>
      </c>
      <c r="V129" s="2" t="s">
        <v>827</v>
      </c>
      <c r="W129" s="2" t="s">
        <v>826</v>
      </c>
      <c r="X129" s="2" t="s">
        <v>1106</v>
      </c>
      <c r="Y129" s="2" t="s">
        <v>1107</v>
      </c>
    </row>
    <row r="130" spans="12:25" x14ac:dyDescent="0.25">
      <c r="L130" s="2" t="s">
        <v>661</v>
      </c>
      <c r="M130" s="3" t="s">
        <v>660</v>
      </c>
      <c r="P130" s="2" t="s">
        <v>661</v>
      </c>
      <c r="Q130" s="3" t="s">
        <v>660</v>
      </c>
      <c r="V130" s="2" t="s">
        <v>3022</v>
      </c>
      <c r="W130" s="2" t="s">
        <v>833</v>
      </c>
      <c r="X130" s="2" t="s">
        <v>1108</v>
      </c>
      <c r="Y130" s="2" t="s">
        <v>1109</v>
      </c>
    </row>
    <row r="131" spans="12:25" x14ac:dyDescent="0.25">
      <c r="L131" s="2" t="s">
        <v>663</v>
      </c>
      <c r="M131" s="3" t="s">
        <v>662</v>
      </c>
      <c r="P131" s="2" t="s">
        <v>663</v>
      </c>
      <c r="Q131" s="3" t="s">
        <v>662</v>
      </c>
      <c r="V131" s="2" t="s">
        <v>3038</v>
      </c>
      <c r="W131" s="2" t="s">
        <v>690</v>
      </c>
      <c r="X131" s="296" t="s">
        <v>1110</v>
      </c>
      <c r="Y131" s="2" t="s">
        <v>1111</v>
      </c>
    </row>
    <row r="132" spans="12:25" x14ac:dyDescent="0.25">
      <c r="L132" s="2" t="s">
        <v>665</v>
      </c>
      <c r="M132" s="3" t="s">
        <v>664</v>
      </c>
      <c r="P132" s="2" t="s">
        <v>665</v>
      </c>
      <c r="Q132" s="3" t="s">
        <v>664</v>
      </c>
      <c r="V132" s="2" t="s">
        <v>3023</v>
      </c>
      <c r="W132" s="2" t="s">
        <v>834</v>
      </c>
      <c r="X132" s="2" t="s">
        <v>1112</v>
      </c>
      <c r="Y132" s="2" t="s">
        <v>1113</v>
      </c>
    </row>
    <row r="133" spans="12:25" x14ac:dyDescent="0.25">
      <c r="L133" s="2" t="s">
        <v>667</v>
      </c>
      <c r="M133" s="3" t="s">
        <v>666</v>
      </c>
      <c r="P133" s="2" t="s">
        <v>667</v>
      </c>
      <c r="Q133" s="3" t="s">
        <v>666</v>
      </c>
      <c r="V133" s="2" t="s">
        <v>3024</v>
      </c>
      <c r="W133" s="2" t="s">
        <v>848</v>
      </c>
      <c r="X133" s="2" t="s">
        <v>1093</v>
      </c>
      <c r="Y133" s="2" t="s">
        <v>1094</v>
      </c>
    </row>
    <row r="134" spans="12:25" x14ac:dyDescent="0.25">
      <c r="L134" s="2" t="s">
        <v>669</v>
      </c>
      <c r="M134" s="3" t="s">
        <v>668</v>
      </c>
      <c r="P134" s="2" t="s">
        <v>669</v>
      </c>
      <c r="Q134" s="3" t="s">
        <v>668</v>
      </c>
      <c r="V134" s="2" t="s">
        <v>3030</v>
      </c>
      <c r="W134" s="2" t="s">
        <v>114</v>
      </c>
      <c r="X134" s="2" t="s">
        <v>1842</v>
      </c>
      <c r="Y134" s="2" t="s">
        <v>1843</v>
      </c>
    </row>
    <row r="135" spans="12:25" x14ac:dyDescent="0.25">
      <c r="L135" s="2" t="s">
        <v>2936</v>
      </c>
      <c r="M135" s="3" t="s">
        <v>189</v>
      </c>
      <c r="P135" s="2" t="s">
        <v>2936</v>
      </c>
      <c r="Q135" s="3" t="s">
        <v>189</v>
      </c>
      <c r="V135" s="2" t="s">
        <v>3025</v>
      </c>
      <c r="W135" s="2" t="s">
        <v>843</v>
      </c>
      <c r="X135" s="2" t="s">
        <v>1114</v>
      </c>
      <c r="Y135" s="2" t="s">
        <v>1115</v>
      </c>
    </row>
    <row r="136" spans="12:25" x14ac:dyDescent="0.25">
      <c r="L136" s="2" t="s">
        <v>2937</v>
      </c>
      <c r="M136" s="3" t="s">
        <v>188</v>
      </c>
      <c r="P136" s="2" t="s">
        <v>2937</v>
      </c>
      <c r="Q136" s="3" t="s">
        <v>188</v>
      </c>
      <c r="V136" s="2" t="s">
        <v>861</v>
      </c>
      <c r="W136" s="2" t="s">
        <v>860</v>
      </c>
      <c r="X136" s="2" t="s">
        <v>1844</v>
      </c>
      <c r="Y136" s="2" t="s">
        <v>1123</v>
      </c>
    </row>
    <row r="137" spans="12:25" x14ac:dyDescent="0.25">
      <c r="L137" s="2" t="s">
        <v>2938</v>
      </c>
      <c r="M137" s="3" t="s">
        <v>184</v>
      </c>
      <c r="P137" s="2" t="s">
        <v>2938</v>
      </c>
      <c r="Q137" s="3" t="s">
        <v>184</v>
      </c>
      <c r="V137" s="2" t="s">
        <v>864</v>
      </c>
      <c r="W137" s="2" t="s">
        <v>863</v>
      </c>
      <c r="X137" s="2" t="s">
        <v>1120</v>
      </c>
      <c r="Y137" s="2" t="s">
        <v>1121</v>
      </c>
    </row>
    <row r="138" spans="12:25" x14ac:dyDescent="0.25">
      <c r="L138" s="2" t="s">
        <v>2939</v>
      </c>
      <c r="M138" s="3" t="s">
        <v>185</v>
      </c>
      <c r="P138" s="2" t="s">
        <v>2939</v>
      </c>
      <c r="Q138" s="3" t="s">
        <v>185</v>
      </c>
      <c r="V138" s="2" t="s">
        <v>3026</v>
      </c>
      <c r="W138" s="2" t="s">
        <v>859</v>
      </c>
      <c r="X138" s="2" t="s">
        <v>1116</v>
      </c>
      <c r="Y138" s="2" t="s">
        <v>1117</v>
      </c>
    </row>
    <row r="139" spans="12:25" x14ac:dyDescent="0.25">
      <c r="L139" s="2" t="s">
        <v>2940</v>
      </c>
      <c r="M139" s="3" t="s">
        <v>196</v>
      </c>
      <c r="P139" s="2" t="s">
        <v>2940</v>
      </c>
      <c r="Q139" s="3" t="s">
        <v>196</v>
      </c>
      <c r="V139" s="2" t="s">
        <v>845</v>
      </c>
      <c r="W139" s="2" t="s">
        <v>59</v>
      </c>
      <c r="X139" s="2" t="s">
        <v>1845</v>
      </c>
      <c r="Y139" s="2" t="s">
        <v>1846</v>
      </c>
    </row>
    <row r="140" spans="12:25" x14ac:dyDescent="0.25">
      <c r="L140" s="2" t="s">
        <v>2941</v>
      </c>
      <c r="M140" s="3" t="s">
        <v>191</v>
      </c>
      <c r="P140" s="2" t="s">
        <v>2941</v>
      </c>
      <c r="Q140" s="3" t="s">
        <v>191</v>
      </c>
      <c r="V140" s="2" t="s">
        <v>856</v>
      </c>
      <c r="W140" s="2" t="s">
        <v>855</v>
      </c>
      <c r="X140" s="2" t="s">
        <v>1847</v>
      </c>
      <c r="Y140" s="2" t="s">
        <v>1848</v>
      </c>
    </row>
    <row r="141" spans="12:25" x14ac:dyDescent="0.25">
      <c r="M141" s="3"/>
      <c r="Q141" s="3"/>
      <c r="V141" s="2" t="s">
        <v>3028</v>
      </c>
      <c r="W141" s="2" t="s">
        <v>844</v>
      </c>
      <c r="X141" s="2" t="s">
        <v>1849</v>
      </c>
      <c r="Y141" s="2" t="s">
        <v>1850</v>
      </c>
    </row>
    <row r="142" spans="12:25" x14ac:dyDescent="0.25">
      <c r="V142" s="2" t="s">
        <v>851</v>
      </c>
      <c r="W142" s="2" t="s">
        <v>850</v>
      </c>
      <c r="X142" s="2" t="s">
        <v>1851</v>
      </c>
      <c r="Y142" s="2" t="s">
        <v>1852</v>
      </c>
    </row>
    <row r="143" spans="12:25" x14ac:dyDescent="0.25">
      <c r="V143" s="2" t="s">
        <v>3029</v>
      </c>
      <c r="W143" s="2" t="s">
        <v>852</v>
      </c>
      <c r="X143" s="2" t="s">
        <v>1130</v>
      </c>
      <c r="Y143" s="2" t="s">
        <v>1131</v>
      </c>
    </row>
    <row r="144" spans="12:25" x14ac:dyDescent="0.25">
      <c r="V144" s="2" t="s">
        <v>858</v>
      </c>
      <c r="W144" s="2" t="s">
        <v>857</v>
      </c>
      <c r="X144" s="2" t="s">
        <v>1853</v>
      </c>
      <c r="Y144" s="2" t="s">
        <v>1854</v>
      </c>
    </row>
    <row r="145" spans="22:25" x14ac:dyDescent="0.25">
      <c r="V145" s="2" t="s">
        <v>975</v>
      </c>
      <c r="W145" s="2" t="s">
        <v>974</v>
      </c>
      <c r="X145" s="2" t="s">
        <v>1124</v>
      </c>
      <c r="Y145" s="2" t="s">
        <v>1125</v>
      </c>
    </row>
    <row r="146" spans="22:25" x14ac:dyDescent="0.25">
      <c r="V146" s="2" t="s">
        <v>3031</v>
      </c>
      <c r="W146" s="2" t="s">
        <v>862</v>
      </c>
      <c r="X146" s="2" t="s">
        <v>1118</v>
      </c>
      <c r="Y146" s="2" t="s">
        <v>1119</v>
      </c>
    </row>
    <row r="147" spans="22:25" x14ac:dyDescent="0.25">
      <c r="V147" s="2" t="s">
        <v>3032</v>
      </c>
      <c r="W147" s="2" t="s">
        <v>92</v>
      </c>
      <c r="X147" s="2" t="s">
        <v>1855</v>
      </c>
      <c r="Y147" s="2" t="s">
        <v>1856</v>
      </c>
    </row>
    <row r="148" spans="22:25" x14ac:dyDescent="0.25">
      <c r="V148" s="2" t="s">
        <v>953</v>
      </c>
      <c r="W148" s="2" t="s">
        <v>952</v>
      </c>
      <c r="X148" s="2" t="s">
        <v>1857</v>
      </c>
      <c r="Y148" s="2" t="s">
        <v>1858</v>
      </c>
    </row>
    <row r="149" spans="22:25" x14ac:dyDescent="0.25">
      <c r="V149" s="2" t="s">
        <v>3033</v>
      </c>
      <c r="W149" s="2" t="s">
        <v>840</v>
      </c>
      <c r="X149" s="2" t="s">
        <v>1859</v>
      </c>
      <c r="Y149" s="2" t="s">
        <v>1860</v>
      </c>
    </row>
    <row r="150" spans="22:25" x14ac:dyDescent="0.25">
      <c r="V150" s="2" t="s">
        <v>839</v>
      </c>
      <c r="W150" s="2" t="s">
        <v>838</v>
      </c>
      <c r="X150" s="2" t="s">
        <v>1861</v>
      </c>
      <c r="Y150" s="2" t="s">
        <v>1862</v>
      </c>
    </row>
    <row r="151" spans="22:25" x14ac:dyDescent="0.25">
      <c r="V151" s="2" t="s">
        <v>3034</v>
      </c>
      <c r="W151" s="2" t="s">
        <v>847</v>
      </c>
      <c r="X151" s="2" t="s">
        <v>1863</v>
      </c>
      <c r="Y151" s="2" t="s">
        <v>1864</v>
      </c>
    </row>
    <row r="152" spans="22:25" x14ac:dyDescent="0.25">
      <c r="V152" s="2" t="s">
        <v>842</v>
      </c>
      <c r="W152" s="2" t="s">
        <v>841</v>
      </c>
      <c r="X152" s="2" t="s">
        <v>1865</v>
      </c>
      <c r="Y152" s="2" t="s">
        <v>1866</v>
      </c>
    </row>
    <row r="153" spans="22:25" x14ac:dyDescent="0.25">
      <c r="V153" s="2" t="s">
        <v>854</v>
      </c>
      <c r="W153" s="2" t="s">
        <v>853</v>
      </c>
      <c r="X153" s="2" t="s">
        <v>1867</v>
      </c>
      <c r="Y153" s="2" t="s">
        <v>1868</v>
      </c>
    </row>
    <row r="154" spans="22:25" x14ac:dyDescent="0.25">
      <c r="V154" s="2" t="s">
        <v>3027</v>
      </c>
      <c r="W154" s="2" t="s">
        <v>837</v>
      </c>
      <c r="X154" s="2" t="s">
        <v>1869</v>
      </c>
      <c r="Y154" s="2" t="s">
        <v>1870</v>
      </c>
    </row>
    <row r="155" spans="22:25" x14ac:dyDescent="0.25">
      <c r="V155" s="2" t="s">
        <v>3035</v>
      </c>
      <c r="W155" s="2" t="s">
        <v>865</v>
      </c>
      <c r="X155" s="2" t="s">
        <v>1871</v>
      </c>
      <c r="Y155" s="2" t="s">
        <v>1872</v>
      </c>
    </row>
    <row r="156" spans="22:25" x14ac:dyDescent="0.25">
      <c r="V156" s="2" t="s">
        <v>846</v>
      </c>
      <c r="W156" s="2" t="s">
        <v>60</v>
      </c>
      <c r="X156" s="2" t="s">
        <v>1873</v>
      </c>
      <c r="Y156" s="2" t="s">
        <v>1874</v>
      </c>
    </row>
    <row r="157" spans="22:25" x14ac:dyDescent="0.25">
      <c r="V157" s="2" t="s">
        <v>867</v>
      </c>
      <c r="W157" s="2" t="s">
        <v>866</v>
      </c>
      <c r="X157" s="2" t="s">
        <v>1875</v>
      </c>
      <c r="Y157" s="2" t="s">
        <v>1876</v>
      </c>
    </row>
    <row r="158" spans="22:25" x14ac:dyDescent="0.25">
      <c r="V158" s="2" t="s">
        <v>882</v>
      </c>
      <c r="W158" s="2" t="s">
        <v>881</v>
      </c>
      <c r="X158" s="2" t="s">
        <v>1877</v>
      </c>
      <c r="Y158" s="2" t="s">
        <v>1878</v>
      </c>
    </row>
    <row r="159" spans="22:25" x14ac:dyDescent="0.25">
      <c r="V159" s="2" t="s">
        <v>880</v>
      </c>
      <c r="W159" s="2" t="s">
        <v>879</v>
      </c>
      <c r="X159" s="2" t="s">
        <v>1879</v>
      </c>
      <c r="Y159" s="2" t="s">
        <v>1880</v>
      </c>
    </row>
    <row r="160" spans="22:25" x14ac:dyDescent="0.25">
      <c r="V160" s="2" t="s">
        <v>878</v>
      </c>
      <c r="W160" s="2" t="s">
        <v>877</v>
      </c>
      <c r="X160" s="2" t="s">
        <v>1881</v>
      </c>
      <c r="Y160" s="2" t="s">
        <v>1882</v>
      </c>
    </row>
    <row r="161" spans="22:25" x14ac:dyDescent="0.25">
      <c r="V161" s="2" t="s">
        <v>3039</v>
      </c>
      <c r="W161" s="2" t="s">
        <v>875</v>
      </c>
      <c r="X161" s="2" t="s">
        <v>1104</v>
      </c>
      <c r="Y161" s="2" t="s">
        <v>1105</v>
      </c>
    </row>
    <row r="162" spans="22:25" x14ac:dyDescent="0.25">
      <c r="V162" s="2" t="s">
        <v>3036</v>
      </c>
      <c r="W162" s="2" t="s">
        <v>868</v>
      </c>
      <c r="X162" s="2" t="s">
        <v>1883</v>
      </c>
      <c r="Y162" s="2" t="s">
        <v>1884</v>
      </c>
    </row>
    <row r="163" spans="22:25" x14ac:dyDescent="0.25">
      <c r="V163" s="2" t="s">
        <v>3037</v>
      </c>
      <c r="W163" s="2" t="s">
        <v>117</v>
      </c>
      <c r="X163" s="2" t="s">
        <v>1885</v>
      </c>
      <c r="Y163" s="2" t="s">
        <v>1886</v>
      </c>
    </row>
    <row r="164" spans="22:25" x14ac:dyDescent="0.25">
      <c r="V164" s="2" t="s">
        <v>874</v>
      </c>
      <c r="W164" s="2" t="s">
        <v>873</v>
      </c>
      <c r="X164" s="2" t="s">
        <v>1887</v>
      </c>
      <c r="Y164" s="2" t="s">
        <v>1888</v>
      </c>
    </row>
    <row r="165" spans="22:25" x14ac:dyDescent="0.25">
      <c r="V165" s="2" t="s">
        <v>870</v>
      </c>
      <c r="W165" s="2" t="s">
        <v>869</v>
      </c>
      <c r="X165" s="2" t="s">
        <v>1889</v>
      </c>
      <c r="Y165" s="2" t="s">
        <v>1890</v>
      </c>
    </row>
    <row r="166" spans="22:25" x14ac:dyDescent="0.25">
      <c r="V166" s="2" t="s">
        <v>872</v>
      </c>
      <c r="W166" s="2" t="s">
        <v>871</v>
      </c>
      <c r="X166" s="2" t="s">
        <v>1891</v>
      </c>
      <c r="Y166" s="2" t="s">
        <v>1892</v>
      </c>
    </row>
    <row r="167" spans="22:25" x14ac:dyDescent="0.25">
      <c r="V167" s="2" t="s">
        <v>3040</v>
      </c>
      <c r="W167" s="2" t="s">
        <v>883</v>
      </c>
      <c r="X167" s="2" t="s">
        <v>1893</v>
      </c>
      <c r="Y167" s="2" t="s">
        <v>1894</v>
      </c>
    </row>
    <row r="168" spans="22:25" x14ac:dyDescent="0.25">
      <c r="V168" s="2" t="s">
        <v>3043</v>
      </c>
      <c r="W168" s="2" t="s">
        <v>116</v>
      </c>
      <c r="X168" s="2" t="s">
        <v>1895</v>
      </c>
      <c r="Y168" s="2" t="s">
        <v>1403</v>
      </c>
    </row>
    <row r="169" spans="22:25" x14ac:dyDescent="0.25">
      <c r="V169" s="2" t="s">
        <v>3041</v>
      </c>
      <c r="W169" s="2" t="s">
        <v>109</v>
      </c>
      <c r="X169" s="2" t="s">
        <v>1132</v>
      </c>
      <c r="Y169" s="2" t="s">
        <v>1133</v>
      </c>
    </row>
    <row r="170" spans="22:25" x14ac:dyDescent="0.25">
      <c r="V170" s="2" t="s">
        <v>3042</v>
      </c>
      <c r="W170" s="2" t="s">
        <v>849</v>
      </c>
      <c r="X170" s="2" t="s">
        <v>1896</v>
      </c>
      <c r="Y170" s="2" t="s">
        <v>1897</v>
      </c>
    </row>
    <row r="171" spans="22:25" x14ac:dyDescent="0.25">
      <c r="V171" s="2" t="s">
        <v>3044</v>
      </c>
      <c r="W171" s="2" t="s">
        <v>876</v>
      </c>
      <c r="X171" s="2" t="s">
        <v>1898</v>
      </c>
      <c r="Y171" s="2" t="s">
        <v>1899</v>
      </c>
    </row>
    <row r="172" spans="22:25" x14ac:dyDescent="0.25">
      <c r="V172" s="2" t="s">
        <v>885</v>
      </c>
      <c r="W172" s="2" t="s">
        <v>884</v>
      </c>
      <c r="X172" s="2" t="s">
        <v>1900</v>
      </c>
      <c r="Y172" s="2" t="s">
        <v>1901</v>
      </c>
    </row>
    <row r="173" spans="22:25" x14ac:dyDescent="0.25">
      <c r="V173" s="2" t="s">
        <v>887</v>
      </c>
      <c r="W173" s="2" t="s">
        <v>886</v>
      </c>
      <c r="X173" s="2" t="s">
        <v>1902</v>
      </c>
      <c r="Y173" s="2" t="s">
        <v>1903</v>
      </c>
    </row>
    <row r="174" spans="22:25" x14ac:dyDescent="0.25">
      <c r="V174" s="2" t="s">
        <v>893</v>
      </c>
      <c r="W174" s="2" t="s">
        <v>123</v>
      </c>
      <c r="X174" s="2" t="s">
        <v>1904</v>
      </c>
      <c r="Y174" s="2" t="s">
        <v>1905</v>
      </c>
    </row>
    <row r="175" spans="22:25" x14ac:dyDescent="0.25">
      <c r="V175" s="2" t="s">
        <v>903</v>
      </c>
      <c r="W175" s="2" t="s">
        <v>902</v>
      </c>
      <c r="X175" s="2" t="s">
        <v>1906</v>
      </c>
      <c r="Y175" s="2" t="s">
        <v>1907</v>
      </c>
    </row>
    <row r="176" spans="22:25" x14ac:dyDescent="0.25">
      <c r="V176" s="2" t="s">
        <v>3047</v>
      </c>
      <c r="W176" s="2" t="s">
        <v>899</v>
      </c>
      <c r="X176" s="2" t="s">
        <v>1908</v>
      </c>
      <c r="Y176" s="2" t="s">
        <v>1909</v>
      </c>
    </row>
    <row r="177" spans="22:25" x14ac:dyDescent="0.25">
      <c r="V177" s="2" t="s">
        <v>888</v>
      </c>
      <c r="W177" s="2" t="s">
        <v>120</v>
      </c>
      <c r="X177" s="2" t="s">
        <v>1910</v>
      </c>
      <c r="Y177" s="2" t="s">
        <v>1911</v>
      </c>
    </row>
    <row r="178" spans="22:25" x14ac:dyDescent="0.25">
      <c r="V178" s="2" t="s">
        <v>3048</v>
      </c>
      <c r="W178" s="2" t="s">
        <v>891</v>
      </c>
      <c r="X178" s="2" t="s">
        <v>1912</v>
      </c>
      <c r="Y178" s="2" t="s">
        <v>1141</v>
      </c>
    </row>
    <row r="179" spans="22:25" x14ac:dyDescent="0.25">
      <c r="V179" s="2" t="s">
        <v>905</v>
      </c>
      <c r="W179" s="2" t="s">
        <v>904</v>
      </c>
      <c r="X179" s="2" t="s">
        <v>501</v>
      </c>
      <c r="Y179" s="2" t="s">
        <v>261</v>
      </c>
    </row>
    <row r="180" spans="22:25" x14ac:dyDescent="0.25">
      <c r="V180" s="2" t="s">
        <v>889</v>
      </c>
      <c r="W180" s="2" t="s">
        <v>182</v>
      </c>
      <c r="X180" s="2" t="s">
        <v>499</v>
      </c>
      <c r="Y180" s="2" t="s">
        <v>259</v>
      </c>
    </row>
    <row r="181" spans="22:25" x14ac:dyDescent="0.25">
      <c r="V181" s="2" t="s">
        <v>3049</v>
      </c>
      <c r="W181" s="2" t="s">
        <v>892</v>
      </c>
      <c r="X181" s="2" t="s">
        <v>1913</v>
      </c>
      <c r="Y181" s="2" t="s">
        <v>1914</v>
      </c>
    </row>
    <row r="182" spans="22:25" x14ac:dyDescent="0.25">
      <c r="V182" s="2" t="s">
        <v>3050</v>
      </c>
      <c r="W182" s="2" t="s">
        <v>896</v>
      </c>
      <c r="X182" s="2" t="s">
        <v>1144</v>
      </c>
      <c r="Y182" s="2" t="s">
        <v>1145</v>
      </c>
    </row>
    <row r="183" spans="22:25" x14ac:dyDescent="0.25">
      <c r="V183" s="2" t="s">
        <v>3051</v>
      </c>
      <c r="W183" s="2" t="s">
        <v>124</v>
      </c>
      <c r="X183" s="2" t="s">
        <v>1146</v>
      </c>
      <c r="Y183" s="2" t="s">
        <v>1147</v>
      </c>
    </row>
    <row r="184" spans="22:25" x14ac:dyDescent="0.25">
      <c r="V184" s="2" t="s">
        <v>901</v>
      </c>
      <c r="W184" s="2" t="s">
        <v>900</v>
      </c>
      <c r="X184" s="2" t="s">
        <v>1103</v>
      </c>
      <c r="Y184" s="2" t="s">
        <v>457</v>
      </c>
    </row>
    <row r="185" spans="22:25" x14ac:dyDescent="0.25">
      <c r="V185" s="2" t="s">
        <v>898</v>
      </c>
      <c r="W185" s="2" t="s">
        <v>897</v>
      </c>
      <c r="X185" s="2" t="s">
        <v>1915</v>
      </c>
      <c r="Y185" s="2" t="s">
        <v>1916</v>
      </c>
    </row>
    <row r="186" spans="22:25" x14ac:dyDescent="0.25">
      <c r="V186" s="2" t="s">
        <v>3010</v>
      </c>
      <c r="W186" s="2" t="s">
        <v>906</v>
      </c>
      <c r="X186" s="2" t="s">
        <v>498</v>
      </c>
      <c r="Y186" s="2" t="s">
        <v>258</v>
      </c>
    </row>
    <row r="187" spans="22:25" x14ac:dyDescent="0.25">
      <c r="V187" s="2" t="s">
        <v>3052</v>
      </c>
      <c r="W187" s="2" t="s">
        <v>724</v>
      </c>
      <c r="X187" s="2" t="s">
        <v>1917</v>
      </c>
      <c r="Y187" s="2" t="s">
        <v>1918</v>
      </c>
    </row>
    <row r="188" spans="22:25" x14ac:dyDescent="0.25">
      <c r="V188" s="2" t="s">
        <v>908</v>
      </c>
      <c r="W188" s="2" t="s">
        <v>907</v>
      </c>
      <c r="X188" s="2" t="s">
        <v>1142</v>
      </c>
      <c r="Y188" s="2" t="s">
        <v>1143</v>
      </c>
    </row>
    <row r="189" spans="22:25" x14ac:dyDescent="0.25">
      <c r="V189" s="2" t="s">
        <v>3054</v>
      </c>
      <c r="W189" s="2" t="s">
        <v>909</v>
      </c>
      <c r="X189" s="2" t="s">
        <v>1919</v>
      </c>
      <c r="Y189" s="2" t="s">
        <v>1920</v>
      </c>
    </row>
    <row r="190" spans="22:25" x14ac:dyDescent="0.25">
      <c r="V190" s="2" t="s">
        <v>3055</v>
      </c>
      <c r="W190" s="2" t="s">
        <v>911</v>
      </c>
      <c r="X190" s="2" t="s">
        <v>1921</v>
      </c>
      <c r="Y190" s="2" t="s">
        <v>1922</v>
      </c>
    </row>
    <row r="191" spans="22:25" x14ac:dyDescent="0.25">
      <c r="V191" s="2" t="s">
        <v>3053</v>
      </c>
      <c r="W191" s="2" t="s">
        <v>912</v>
      </c>
      <c r="X191" s="2" t="s">
        <v>594</v>
      </c>
      <c r="Y191" s="2" t="s">
        <v>361</v>
      </c>
    </row>
    <row r="192" spans="22:25" x14ac:dyDescent="0.25">
      <c r="V192" s="2" t="s">
        <v>779</v>
      </c>
      <c r="W192" s="2" t="s">
        <v>544</v>
      </c>
      <c r="X192" s="2" t="s">
        <v>1923</v>
      </c>
      <c r="Y192" s="2" t="s">
        <v>1924</v>
      </c>
    </row>
    <row r="193" spans="2:25" x14ac:dyDescent="0.25">
      <c r="V193" s="2" t="s">
        <v>3056</v>
      </c>
      <c r="W193" s="2" t="s">
        <v>62</v>
      </c>
      <c r="X193" s="2" t="s">
        <v>1925</v>
      </c>
      <c r="Y193" s="2" t="s">
        <v>1150</v>
      </c>
    </row>
    <row r="194" spans="2:25" x14ac:dyDescent="0.25">
      <c r="V194" s="2" t="s">
        <v>3073</v>
      </c>
      <c r="W194" s="2" t="s">
        <v>105</v>
      </c>
      <c r="X194" s="2" t="s">
        <v>1926</v>
      </c>
      <c r="Y194" s="2" t="s">
        <v>1927</v>
      </c>
    </row>
    <row r="195" spans="2:25" x14ac:dyDescent="0.25">
      <c r="V195" s="2" t="s">
        <v>3071</v>
      </c>
      <c r="W195" s="2" t="s">
        <v>825</v>
      </c>
      <c r="X195" s="2" t="s">
        <v>1928</v>
      </c>
      <c r="Y195" s="2" t="s">
        <v>1929</v>
      </c>
    </row>
    <row r="196" spans="2:25" x14ac:dyDescent="0.25">
      <c r="V196" s="2" t="s">
        <v>3072</v>
      </c>
      <c r="W196" s="2" t="s">
        <v>961</v>
      </c>
      <c r="X196" s="2" t="s">
        <v>1930</v>
      </c>
      <c r="Y196" s="2" t="s">
        <v>1931</v>
      </c>
    </row>
    <row r="197" spans="2:25" x14ac:dyDescent="0.25">
      <c r="V197" s="2" t="s">
        <v>3059</v>
      </c>
      <c r="W197" s="2" t="s">
        <v>695</v>
      </c>
      <c r="X197" s="2" t="s">
        <v>1151</v>
      </c>
      <c r="Y197" s="2" t="s">
        <v>264</v>
      </c>
    </row>
    <row r="198" spans="2:25" x14ac:dyDescent="0.25">
      <c r="V198" s="2" t="s">
        <v>922</v>
      </c>
      <c r="W198" s="2" t="s">
        <v>921</v>
      </c>
      <c r="X198" s="2" t="s">
        <v>1932</v>
      </c>
      <c r="Y198" s="2" t="s">
        <v>1933</v>
      </c>
    </row>
    <row r="199" spans="2:25" x14ac:dyDescent="0.25">
      <c r="V199" s="2" t="s">
        <v>3060</v>
      </c>
      <c r="W199" s="2" t="s">
        <v>913</v>
      </c>
      <c r="X199" s="2" t="s">
        <v>1934</v>
      </c>
      <c r="Y199" s="2" t="s">
        <v>1935</v>
      </c>
    </row>
    <row r="200" spans="2:25" x14ac:dyDescent="0.25">
      <c r="V200" s="2" t="s">
        <v>924</v>
      </c>
      <c r="W200" s="2" t="s">
        <v>923</v>
      </c>
      <c r="X200" s="2" t="s">
        <v>1936</v>
      </c>
      <c r="Y200" s="2" t="s">
        <v>1937</v>
      </c>
    </row>
    <row r="201" spans="2:25" x14ac:dyDescent="0.25">
      <c r="B201" s="1"/>
      <c r="C201" s="1"/>
      <c r="V201" s="2" t="s">
        <v>3063</v>
      </c>
      <c r="W201" s="2" t="s">
        <v>910</v>
      </c>
      <c r="X201" s="2" t="s">
        <v>1938</v>
      </c>
      <c r="Y201" s="2" t="s">
        <v>1939</v>
      </c>
    </row>
    <row r="202" spans="2:25" x14ac:dyDescent="0.25">
      <c r="B202" s="1"/>
      <c r="C202" s="1"/>
      <c r="V202" s="2" t="s">
        <v>3064</v>
      </c>
      <c r="W202" s="2" t="s">
        <v>734</v>
      </c>
      <c r="X202" s="2" t="s">
        <v>1940</v>
      </c>
      <c r="Y202" s="2" t="s">
        <v>1941</v>
      </c>
    </row>
    <row r="203" spans="2:25" x14ac:dyDescent="0.25">
      <c r="V203" s="2" t="s">
        <v>3065</v>
      </c>
      <c r="W203" s="2" t="s">
        <v>132</v>
      </c>
      <c r="X203" s="2" t="s">
        <v>503</v>
      </c>
      <c r="Y203" s="2" t="s">
        <v>263</v>
      </c>
    </row>
    <row r="204" spans="2:25" x14ac:dyDescent="0.25">
      <c r="V204" s="2" t="s">
        <v>920</v>
      </c>
      <c r="W204" s="2" t="s">
        <v>137</v>
      </c>
      <c r="X204" s="463" t="s">
        <v>3916</v>
      </c>
      <c r="Y204" s="2" t="s">
        <v>3917</v>
      </c>
    </row>
    <row r="205" spans="2:25" x14ac:dyDescent="0.25">
      <c r="B205" s="5"/>
      <c r="C205" s="5"/>
      <c r="V205" s="2" t="s">
        <v>3067</v>
      </c>
      <c r="W205" s="2" t="s">
        <v>135</v>
      </c>
      <c r="X205" s="2" t="s">
        <v>1152</v>
      </c>
      <c r="Y205" s="2" t="s">
        <v>265</v>
      </c>
    </row>
    <row r="206" spans="2:25" x14ac:dyDescent="0.25">
      <c r="V206" s="2" t="s">
        <v>3068</v>
      </c>
      <c r="W206" s="2" t="s">
        <v>136</v>
      </c>
      <c r="X206" s="2" t="s">
        <v>1942</v>
      </c>
      <c r="Y206" s="2" t="s">
        <v>1943</v>
      </c>
    </row>
    <row r="207" spans="2:25" x14ac:dyDescent="0.25">
      <c r="V207" s="2" t="s">
        <v>3069</v>
      </c>
      <c r="W207" s="2" t="s">
        <v>917</v>
      </c>
      <c r="X207" s="2" t="s">
        <v>1944</v>
      </c>
      <c r="Y207" s="2" t="s">
        <v>1945</v>
      </c>
    </row>
    <row r="208" spans="2:25" x14ac:dyDescent="0.25">
      <c r="V208" s="2" t="s">
        <v>3057</v>
      </c>
      <c r="W208" s="2" t="s">
        <v>131</v>
      </c>
      <c r="X208" s="2" t="s">
        <v>504</v>
      </c>
      <c r="Y208" s="2" t="s">
        <v>267</v>
      </c>
    </row>
    <row r="209" spans="2:25" x14ac:dyDescent="0.25">
      <c r="B209" s="5"/>
      <c r="C209" s="5"/>
      <c r="V209" s="2" t="s">
        <v>925</v>
      </c>
      <c r="W209" s="2" t="s">
        <v>138</v>
      </c>
      <c r="X209" s="2" t="s">
        <v>1946</v>
      </c>
      <c r="Y209" s="2" t="s">
        <v>1947</v>
      </c>
    </row>
    <row r="210" spans="2:25" x14ac:dyDescent="0.25">
      <c r="V210" s="2" t="s">
        <v>3074</v>
      </c>
      <c r="W210" s="2" t="s">
        <v>977</v>
      </c>
      <c r="X210" s="2" t="s">
        <v>1948</v>
      </c>
      <c r="Y210" s="2" t="s">
        <v>1949</v>
      </c>
    </row>
    <row r="211" spans="2:25" x14ac:dyDescent="0.25">
      <c r="V211" s="2" t="s">
        <v>3075</v>
      </c>
      <c r="W211" s="2" t="s">
        <v>110</v>
      </c>
      <c r="X211" s="2" t="s">
        <v>1162</v>
      </c>
      <c r="Y211" s="2" t="s">
        <v>1163</v>
      </c>
    </row>
    <row r="212" spans="2:25" x14ac:dyDescent="0.25">
      <c r="V212" s="2" t="s">
        <v>3076</v>
      </c>
      <c r="W212" s="2" t="s">
        <v>928</v>
      </c>
      <c r="X212" s="2" t="s">
        <v>1160</v>
      </c>
      <c r="Y212" s="2" t="s">
        <v>1161</v>
      </c>
    </row>
    <row r="213" spans="2:25" x14ac:dyDescent="0.25">
      <c r="V213" s="2" t="s">
        <v>3070</v>
      </c>
      <c r="W213" s="2" t="s">
        <v>755</v>
      </c>
      <c r="X213" s="2" t="s">
        <v>510</v>
      </c>
      <c r="Y213" s="2" t="s">
        <v>167</v>
      </c>
    </row>
    <row r="214" spans="2:25" x14ac:dyDescent="0.25">
      <c r="V214" s="2" t="s">
        <v>829</v>
      </c>
      <c r="W214" s="2" t="s">
        <v>828</v>
      </c>
      <c r="X214" s="2" t="s">
        <v>507</v>
      </c>
      <c r="Y214" s="2" t="s">
        <v>270</v>
      </c>
    </row>
    <row r="215" spans="2:25" x14ac:dyDescent="0.25">
      <c r="V215" s="2" t="s">
        <v>916</v>
      </c>
      <c r="W215" s="2" t="s">
        <v>915</v>
      </c>
      <c r="X215" s="2" t="s">
        <v>508</v>
      </c>
      <c r="Y215" s="2" t="s">
        <v>271</v>
      </c>
    </row>
    <row r="216" spans="2:25" x14ac:dyDescent="0.25">
      <c r="V216" s="2" t="s">
        <v>895</v>
      </c>
      <c r="W216" s="2" t="s">
        <v>894</v>
      </c>
      <c r="X216" s="2" t="s">
        <v>1950</v>
      </c>
      <c r="Y216" s="2" t="s">
        <v>1951</v>
      </c>
    </row>
    <row r="217" spans="2:25" x14ac:dyDescent="0.25">
      <c r="V217" s="2" t="s">
        <v>914</v>
      </c>
      <c r="W217" s="2" t="s">
        <v>133</v>
      </c>
      <c r="X217" s="2" t="s">
        <v>514</v>
      </c>
      <c r="Y217" s="2" t="s">
        <v>276</v>
      </c>
    </row>
    <row r="218" spans="2:25" x14ac:dyDescent="0.25">
      <c r="V218" s="2" t="s">
        <v>927</v>
      </c>
      <c r="W218" s="2" t="s">
        <v>926</v>
      </c>
      <c r="X218" s="2" t="s">
        <v>1952</v>
      </c>
      <c r="Y218" s="2" t="s">
        <v>1953</v>
      </c>
    </row>
    <row r="219" spans="2:25" x14ac:dyDescent="0.25">
      <c r="J219" s="1"/>
      <c r="V219" s="2" t="s">
        <v>919</v>
      </c>
      <c r="W219" s="2" t="s">
        <v>918</v>
      </c>
      <c r="X219" s="2" t="s">
        <v>511</v>
      </c>
      <c r="Y219" s="2" t="s">
        <v>273</v>
      </c>
    </row>
    <row r="220" spans="2:25" x14ac:dyDescent="0.25">
      <c r="J220" s="1"/>
      <c r="V220" s="2" t="s">
        <v>3077</v>
      </c>
      <c r="W220" s="2" t="s">
        <v>932</v>
      </c>
      <c r="X220" s="2" t="s">
        <v>1172</v>
      </c>
      <c r="Y220" s="2" t="s">
        <v>1173</v>
      </c>
    </row>
    <row r="221" spans="2:25" x14ac:dyDescent="0.25">
      <c r="J221" s="1"/>
      <c r="V221" s="2" t="s">
        <v>3061</v>
      </c>
      <c r="W221" s="2" t="s">
        <v>134</v>
      </c>
      <c r="X221" s="2" t="s">
        <v>519</v>
      </c>
      <c r="Y221" s="2" t="s">
        <v>280</v>
      </c>
    </row>
    <row r="222" spans="2:25" x14ac:dyDescent="0.25">
      <c r="J222" s="1"/>
      <c r="V222" s="2" t="s">
        <v>3062</v>
      </c>
      <c r="W222" s="2" t="s">
        <v>726</v>
      </c>
      <c r="X222" s="2" t="s">
        <v>1954</v>
      </c>
      <c r="Y222" s="2" t="s">
        <v>1955</v>
      </c>
    </row>
    <row r="223" spans="2:25" x14ac:dyDescent="0.25">
      <c r="J223" s="1"/>
      <c r="V223" s="2" t="s">
        <v>3078</v>
      </c>
      <c r="W223" s="2" t="s">
        <v>931</v>
      </c>
      <c r="X223" s="2" t="s">
        <v>1956</v>
      </c>
      <c r="Y223" s="2" t="s">
        <v>1352</v>
      </c>
    </row>
    <row r="224" spans="2:25" x14ac:dyDescent="0.25">
      <c r="J224" s="1"/>
      <c r="V224" s="2" t="s">
        <v>946</v>
      </c>
      <c r="W224" s="2" t="s">
        <v>945</v>
      </c>
      <c r="X224" s="2" t="s">
        <v>1957</v>
      </c>
      <c r="Y224" s="2" t="s">
        <v>1958</v>
      </c>
    </row>
    <row r="225" spans="2:25" x14ac:dyDescent="0.25">
      <c r="J225" s="1"/>
      <c r="V225" s="2" t="s">
        <v>3079</v>
      </c>
      <c r="W225" s="2" t="s">
        <v>938</v>
      </c>
      <c r="X225" s="2" t="s">
        <v>1959</v>
      </c>
      <c r="Y225" s="2" t="s">
        <v>1960</v>
      </c>
    </row>
    <row r="226" spans="2:25" x14ac:dyDescent="0.25">
      <c r="J226" s="1"/>
      <c r="V226" s="2" t="s">
        <v>3080</v>
      </c>
      <c r="W226" s="2" t="s">
        <v>947</v>
      </c>
      <c r="X226" s="2" t="s">
        <v>1170</v>
      </c>
      <c r="Y226" s="2" t="s">
        <v>1171</v>
      </c>
    </row>
    <row r="227" spans="2:25" x14ac:dyDescent="0.25">
      <c r="J227" s="1"/>
      <c r="V227" s="2" t="s">
        <v>937</v>
      </c>
      <c r="W227" s="2" t="s">
        <v>936</v>
      </c>
      <c r="X227" s="2" t="s">
        <v>523</v>
      </c>
      <c r="Y227" s="2" t="s">
        <v>284</v>
      </c>
    </row>
    <row r="228" spans="2:25" x14ac:dyDescent="0.25">
      <c r="V228" s="2" t="s">
        <v>935</v>
      </c>
      <c r="W228" s="2" t="s">
        <v>144</v>
      </c>
      <c r="X228" s="2" t="s">
        <v>517</v>
      </c>
      <c r="Y228" s="2" t="s">
        <v>279</v>
      </c>
    </row>
    <row r="229" spans="2:25" x14ac:dyDescent="0.25">
      <c r="V229" s="2" t="s">
        <v>3081</v>
      </c>
      <c r="W229" s="2" t="s">
        <v>146</v>
      </c>
      <c r="X229" s="2" t="s">
        <v>1961</v>
      </c>
      <c r="Y229" s="2" t="s">
        <v>1962</v>
      </c>
    </row>
    <row r="230" spans="2:25" x14ac:dyDescent="0.25">
      <c r="V230" s="2" t="s">
        <v>942</v>
      </c>
      <c r="W230" s="2" t="s">
        <v>148</v>
      </c>
      <c r="X230" s="2" t="s">
        <v>1963</v>
      </c>
      <c r="Y230" s="2" t="s">
        <v>1964</v>
      </c>
    </row>
    <row r="231" spans="2:25" x14ac:dyDescent="0.25">
      <c r="V231" s="2" t="s">
        <v>3082</v>
      </c>
      <c r="W231" s="2" t="s">
        <v>151</v>
      </c>
      <c r="X231" s="2" t="s">
        <v>1158</v>
      </c>
      <c r="Y231" s="2" t="s">
        <v>1159</v>
      </c>
    </row>
    <row r="232" spans="2:25" x14ac:dyDescent="0.25">
      <c r="V232" s="2" t="s">
        <v>3085</v>
      </c>
      <c r="W232" s="2" t="s">
        <v>941</v>
      </c>
      <c r="X232" s="2" t="s">
        <v>1164</v>
      </c>
      <c r="Y232" s="2" t="s">
        <v>1165</v>
      </c>
    </row>
    <row r="233" spans="2:25" x14ac:dyDescent="0.25">
      <c r="V233" s="2" t="s">
        <v>3086</v>
      </c>
      <c r="W233" s="2" t="s">
        <v>150</v>
      </c>
      <c r="X233" s="2" t="s">
        <v>1174</v>
      </c>
      <c r="Y233" s="2" t="s">
        <v>1175</v>
      </c>
    </row>
    <row r="234" spans="2:25" x14ac:dyDescent="0.25">
      <c r="V234" s="2" t="s">
        <v>940</v>
      </c>
      <c r="W234" s="2" t="s">
        <v>939</v>
      </c>
      <c r="X234" s="2" t="s">
        <v>1965</v>
      </c>
      <c r="Y234" s="2" t="s">
        <v>1966</v>
      </c>
    </row>
    <row r="235" spans="2:25" x14ac:dyDescent="0.25">
      <c r="V235" s="2" t="s">
        <v>3087</v>
      </c>
      <c r="W235" s="2" t="s">
        <v>933</v>
      </c>
      <c r="X235" s="2" t="s">
        <v>1967</v>
      </c>
      <c r="Y235" s="2" t="s">
        <v>1968</v>
      </c>
    </row>
    <row r="236" spans="2:25" x14ac:dyDescent="0.25">
      <c r="B236" s="5"/>
      <c r="C236" s="5"/>
      <c r="V236" s="2" t="s">
        <v>944</v>
      </c>
      <c r="W236" s="2" t="s">
        <v>943</v>
      </c>
      <c r="X236" s="2" t="s">
        <v>520</v>
      </c>
      <c r="Y236" s="2" t="s">
        <v>281</v>
      </c>
    </row>
    <row r="237" spans="2:25" x14ac:dyDescent="0.25">
      <c r="V237" s="2" t="s">
        <v>951</v>
      </c>
      <c r="W237" s="2" t="s">
        <v>950</v>
      </c>
      <c r="X237" s="296" t="s">
        <v>1176</v>
      </c>
      <c r="Y237" s="2" t="s">
        <v>1177</v>
      </c>
    </row>
    <row r="238" spans="2:25" x14ac:dyDescent="0.25">
      <c r="V238" s="2" t="s">
        <v>949</v>
      </c>
      <c r="W238" s="2" t="s">
        <v>948</v>
      </c>
      <c r="X238" s="2" t="s">
        <v>512</v>
      </c>
      <c r="Y238" s="2" t="s">
        <v>274</v>
      </c>
    </row>
    <row r="239" spans="2:25" x14ac:dyDescent="0.25">
      <c r="V239" s="2" t="s">
        <v>3093</v>
      </c>
      <c r="W239" s="2" t="s">
        <v>954</v>
      </c>
      <c r="X239" s="2" t="s">
        <v>1969</v>
      </c>
      <c r="Y239" s="2" t="s">
        <v>1970</v>
      </c>
    </row>
    <row r="240" spans="2:25" x14ac:dyDescent="0.25">
      <c r="V240" s="2" t="s">
        <v>2956</v>
      </c>
      <c r="W240" s="2" t="s">
        <v>154</v>
      </c>
      <c r="X240" s="2" t="s">
        <v>1168</v>
      </c>
      <c r="Y240" s="2" t="s">
        <v>1169</v>
      </c>
    </row>
    <row r="241" spans="2:25" x14ac:dyDescent="0.25">
      <c r="V241" s="2" t="s">
        <v>958</v>
      </c>
      <c r="W241" s="2" t="s">
        <v>957</v>
      </c>
      <c r="X241" s="2" t="s">
        <v>513</v>
      </c>
      <c r="Y241" s="2" t="s">
        <v>275</v>
      </c>
    </row>
    <row r="242" spans="2:25" x14ac:dyDescent="0.25">
      <c r="V242" s="2" t="s">
        <v>956</v>
      </c>
      <c r="W242" s="2" t="s">
        <v>955</v>
      </c>
      <c r="X242" s="2" t="s">
        <v>505</v>
      </c>
      <c r="Y242" s="2" t="s">
        <v>268</v>
      </c>
    </row>
    <row r="243" spans="2:25" x14ac:dyDescent="0.25">
      <c r="B243" s="5"/>
      <c r="C243" s="5"/>
      <c r="V243" s="2" t="s">
        <v>3089</v>
      </c>
      <c r="W243" s="2" t="s">
        <v>959</v>
      </c>
      <c r="X243" s="2" t="s">
        <v>1971</v>
      </c>
      <c r="Y243" s="2" t="s">
        <v>1972</v>
      </c>
    </row>
    <row r="244" spans="2:25" x14ac:dyDescent="0.25">
      <c r="V244" s="2" t="s">
        <v>968</v>
      </c>
      <c r="W244" s="2" t="s">
        <v>967</v>
      </c>
      <c r="X244" s="2" t="s">
        <v>1973</v>
      </c>
      <c r="Y244" s="2" t="s">
        <v>1974</v>
      </c>
    </row>
    <row r="245" spans="2:25" x14ac:dyDescent="0.25">
      <c r="V245" s="2" t="s">
        <v>3090</v>
      </c>
      <c r="W245" s="2" t="s">
        <v>960</v>
      </c>
      <c r="X245" s="2" t="s">
        <v>1975</v>
      </c>
      <c r="Y245" s="2" t="s">
        <v>1976</v>
      </c>
    </row>
    <row r="246" spans="2:25" x14ac:dyDescent="0.25">
      <c r="V246" s="2" t="s">
        <v>963</v>
      </c>
      <c r="W246" s="2" t="s">
        <v>962</v>
      </c>
      <c r="X246" s="2" t="s">
        <v>1977</v>
      </c>
      <c r="Y246" s="2" t="s">
        <v>1978</v>
      </c>
    </row>
    <row r="247" spans="2:25" x14ac:dyDescent="0.25">
      <c r="V247" s="2" t="s">
        <v>3091</v>
      </c>
      <c r="W247" s="2" t="s">
        <v>681</v>
      </c>
      <c r="X247" s="2" t="s">
        <v>1979</v>
      </c>
      <c r="Y247" s="2" t="s">
        <v>1980</v>
      </c>
    </row>
    <row r="248" spans="2:25" x14ac:dyDescent="0.25">
      <c r="V248" s="2" t="s">
        <v>966</v>
      </c>
      <c r="W248" s="2" t="s">
        <v>965</v>
      </c>
      <c r="X248" s="2" t="s">
        <v>528</v>
      </c>
      <c r="Y248" s="2" t="s">
        <v>289</v>
      </c>
    </row>
    <row r="249" spans="2:25" x14ac:dyDescent="0.25">
      <c r="V249" s="2" t="s">
        <v>969</v>
      </c>
      <c r="W249" s="2" t="s">
        <v>157</v>
      </c>
      <c r="X249" s="2" t="s">
        <v>1981</v>
      </c>
      <c r="Y249" s="2" t="s">
        <v>1982</v>
      </c>
    </row>
    <row r="250" spans="2:25" x14ac:dyDescent="0.25">
      <c r="V250" s="2" t="s">
        <v>3096</v>
      </c>
      <c r="W250" s="2" t="s">
        <v>752</v>
      </c>
      <c r="X250" s="2" t="s">
        <v>1983</v>
      </c>
      <c r="Y250" s="2" t="s">
        <v>1984</v>
      </c>
    </row>
    <row r="251" spans="2:25" x14ac:dyDescent="0.25">
      <c r="V251" s="2" t="s">
        <v>3097</v>
      </c>
      <c r="W251" s="2" t="s">
        <v>970</v>
      </c>
      <c r="X251" s="2" t="s">
        <v>1184</v>
      </c>
      <c r="Y251" s="2" t="s">
        <v>1185</v>
      </c>
    </row>
    <row r="252" spans="2:25" x14ac:dyDescent="0.25">
      <c r="V252" s="2" t="s">
        <v>3001</v>
      </c>
      <c r="W252" s="2" t="s">
        <v>973</v>
      </c>
      <c r="X252" s="2" t="s">
        <v>1207</v>
      </c>
      <c r="Y252" s="2" t="s">
        <v>1208</v>
      </c>
    </row>
    <row r="253" spans="2:25" x14ac:dyDescent="0.25">
      <c r="B253" s="5"/>
      <c r="C253" s="5"/>
      <c r="V253" s="2" t="s">
        <v>3003</v>
      </c>
      <c r="W253" s="2" t="s">
        <v>976</v>
      </c>
      <c r="X253" s="2" t="s">
        <v>1192</v>
      </c>
      <c r="Y253" s="2" t="s">
        <v>92</v>
      </c>
    </row>
    <row r="254" spans="2:25" x14ac:dyDescent="0.25">
      <c r="V254" s="2" t="s">
        <v>3058</v>
      </c>
      <c r="W254" s="2" t="s">
        <v>978</v>
      </c>
      <c r="X254" s="2" t="s">
        <v>530</v>
      </c>
      <c r="Y254" s="2" t="s">
        <v>291</v>
      </c>
    </row>
    <row r="255" spans="2:25" x14ac:dyDescent="0.25">
      <c r="V255" s="2" t="s">
        <v>3066</v>
      </c>
      <c r="W255" s="2" t="s">
        <v>979</v>
      </c>
      <c r="X255" s="2" t="s">
        <v>527</v>
      </c>
      <c r="Y255" s="2" t="s">
        <v>288</v>
      </c>
    </row>
    <row r="256" spans="2:25" x14ac:dyDescent="0.25">
      <c r="X256" s="2" t="s">
        <v>529</v>
      </c>
      <c r="Y256" s="2" t="s">
        <v>290</v>
      </c>
    </row>
    <row r="257" spans="2:25" x14ac:dyDescent="0.25">
      <c r="X257" s="2" t="s">
        <v>1182</v>
      </c>
      <c r="Y257" s="2" t="s">
        <v>1183</v>
      </c>
    </row>
    <row r="258" spans="2:25" x14ac:dyDescent="0.25">
      <c r="X258" s="2" t="s">
        <v>1985</v>
      </c>
      <c r="Y258" s="2" t="s">
        <v>1986</v>
      </c>
    </row>
    <row r="259" spans="2:25" x14ac:dyDescent="0.25">
      <c r="X259" s="2" t="s">
        <v>1199</v>
      </c>
      <c r="Y259" s="2" t="s">
        <v>1200</v>
      </c>
    </row>
    <row r="260" spans="2:25" x14ac:dyDescent="0.25">
      <c r="X260" s="2" t="s">
        <v>1987</v>
      </c>
      <c r="Y260" s="2" t="s">
        <v>1988</v>
      </c>
    </row>
    <row r="261" spans="2:25" x14ac:dyDescent="0.25">
      <c r="B261" s="5"/>
      <c r="C261" s="5"/>
      <c r="X261" s="2" t="s">
        <v>1989</v>
      </c>
      <c r="Y261" s="2" t="s">
        <v>1990</v>
      </c>
    </row>
    <row r="262" spans="2:25" x14ac:dyDescent="0.25">
      <c r="B262" s="7"/>
      <c r="C262" s="7"/>
      <c r="X262" s="2" t="s">
        <v>1991</v>
      </c>
      <c r="Y262" s="2" t="s">
        <v>1992</v>
      </c>
    </row>
    <row r="263" spans="2:25" x14ac:dyDescent="0.25">
      <c r="B263" s="7"/>
      <c r="C263" s="7"/>
      <c r="X263" s="2" t="s">
        <v>531</v>
      </c>
      <c r="Y263" s="2" t="s">
        <v>292</v>
      </c>
    </row>
    <row r="264" spans="2:25" x14ac:dyDescent="0.25">
      <c r="B264" s="7"/>
      <c r="C264" s="7"/>
      <c r="X264" s="2" t="s">
        <v>1188</v>
      </c>
      <c r="Y264" s="2" t="s">
        <v>1189</v>
      </c>
    </row>
    <row r="265" spans="2:25" x14ac:dyDescent="0.25">
      <c r="B265" s="7"/>
      <c r="C265" s="7"/>
      <c r="X265" s="2" t="s">
        <v>1993</v>
      </c>
      <c r="Y265" s="2" t="s">
        <v>1994</v>
      </c>
    </row>
    <row r="266" spans="2:25" x14ac:dyDescent="0.25">
      <c r="B266" s="7"/>
      <c r="C266" s="7"/>
      <c r="X266" s="2" t="s">
        <v>1995</v>
      </c>
      <c r="Y266" s="2" t="s">
        <v>1996</v>
      </c>
    </row>
    <row r="267" spans="2:25" x14ac:dyDescent="0.25">
      <c r="X267" s="2" t="s">
        <v>1997</v>
      </c>
      <c r="Y267" s="2" t="s">
        <v>1998</v>
      </c>
    </row>
    <row r="268" spans="2:25" x14ac:dyDescent="0.25">
      <c r="X268" s="2" t="s">
        <v>1999</v>
      </c>
      <c r="Y268" s="2" t="s">
        <v>2000</v>
      </c>
    </row>
    <row r="269" spans="2:25" x14ac:dyDescent="0.25">
      <c r="X269" s="2" t="s">
        <v>2001</v>
      </c>
      <c r="Y269" s="2" t="s">
        <v>2002</v>
      </c>
    </row>
    <row r="270" spans="2:25" x14ac:dyDescent="0.25">
      <c r="X270" s="2" t="s">
        <v>1193</v>
      </c>
      <c r="Y270" s="2" t="s">
        <v>1194</v>
      </c>
    </row>
    <row r="271" spans="2:25" x14ac:dyDescent="0.25">
      <c r="B271" s="5"/>
      <c r="C271" s="5"/>
      <c r="X271" s="2" t="s">
        <v>2003</v>
      </c>
      <c r="Y271" s="2" t="s">
        <v>2004</v>
      </c>
    </row>
    <row r="272" spans="2:25" x14ac:dyDescent="0.25">
      <c r="X272" s="2" t="s">
        <v>2005</v>
      </c>
      <c r="Y272" s="2" t="s">
        <v>1198</v>
      </c>
    </row>
    <row r="273" spans="1:25" x14ac:dyDescent="0.25">
      <c r="X273" s="2" t="s">
        <v>1195</v>
      </c>
      <c r="Y273" s="2" t="s">
        <v>1196</v>
      </c>
    </row>
    <row r="274" spans="1:25" x14ac:dyDescent="0.25">
      <c r="X274" s="2" t="s">
        <v>2006</v>
      </c>
      <c r="Y274" s="2" t="s">
        <v>2007</v>
      </c>
    </row>
    <row r="275" spans="1:25" x14ac:dyDescent="0.25">
      <c r="X275" s="2" t="s">
        <v>1190</v>
      </c>
      <c r="Y275" s="2" t="s">
        <v>1191</v>
      </c>
    </row>
    <row r="276" spans="1:25" x14ac:dyDescent="0.25">
      <c r="X276" s="2" t="s">
        <v>2008</v>
      </c>
      <c r="Y276" s="2" t="s">
        <v>2009</v>
      </c>
    </row>
    <row r="277" spans="1:25" x14ac:dyDescent="0.25">
      <c r="X277" s="2" t="s">
        <v>2010</v>
      </c>
      <c r="Y277" s="2" t="s">
        <v>2011</v>
      </c>
    </row>
    <row r="278" spans="1:25" x14ac:dyDescent="0.25">
      <c r="X278" s="2" t="s">
        <v>2012</v>
      </c>
      <c r="Y278" s="2" t="s">
        <v>2013</v>
      </c>
    </row>
    <row r="279" spans="1:25" x14ac:dyDescent="0.25">
      <c r="X279" s="2" t="s">
        <v>2014</v>
      </c>
      <c r="Y279" s="2" t="s">
        <v>2015</v>
      </c>
    </row>
    <row r="280" spans="1:25" x14ac:dyDescent="0.25">
      <c r="X280" s="2" t="s">
        <v>2016</v>
      </c>
      <c r="Y280" s="2" t="s">
        <v>2017</v>
      </c>
    </row>
    <row r="281" spans="1:25" x14ac:dyDescent="0.25">
      <c r="X281" s="2" t="s">
        <v>2018</v>
      </c>
      <c r="Y281" s="2" t="s">
        <v>2019</v>
      </c>
    </row>
    <row r="282" spans="1:25" x14ac:dyDescent="0.25">
      <c r="X282" s="2" t="s">
        <v>2020</v>
      </c>
      <c r="Y282" s="2" t="s">
        <v>2021</v>
      </c>
    </row>
    <row r="283" spans="1:25" x14ac:dyDescent="0.25">
      <c r="X283" s="2" t="s">
        <v>2022</v>
      </c>
      <c r="Y283" s="2" t="s">
        <v>2023</v>
      </c>
    </row>
    <row r="284" spans="1:25" ht="15.75" customHeight="1" x14ac:dyDescent="0.25">
      <c r="A284" s="33" t="s">
        <v>398</v>
      </c>
      <c r="B284" s="33"/>
      <c r="C284" s="33"/>
      <c r="X284" s="2" t="s">
        <v>524</v>
      </c>
      <c r="Y284" s="2" t="s">
        <v>285</v>
      </c>
    </row>
    <row r="285" spans="1:25" ht="15.75" customHeight="1" x14ac:dyDescent="0.25">
      <c r="A285" s="34" t="s">
        <v>30</v>
      </c>
      <c r="B285" s="34"/>
      <c r="C285" s="34"/>
      <c r="X285" s="2" t="s">
        <v>1186</v>
      </c>
      <c r="Y285" s="2" t="s">
        <v>1187</v>
      </c>
    </row>
    <row r="286" spans="1:25" ht="15.75" customHeight="1" x14ac:dyDescent="0.25">
      <c r="A286" s="34" t="s">
        <v>29</v>
      </c>
      <c r="B286" s="34"/>
      <c r="C286" s="34"/>
      <c r="X286" s="2" t="s">
        <v>2024</v>
      </c>
      <c r="Y286" s="2" t="s">
        <v>2025</v>
      </c>
    </row>
    <row r="287" spans="1:25" ht="15.75" customHeight="1" x14ac:dyDescent="0.25">
      <c r="A287" s="34" t="s">
        <v>28</v>
      </c>
      <c r="B287" s="34"/>
      <c r="C287" s="34"/>
      <c r="X287" s="2" t="s">
        <v>525</v>
      </c>
      <c r="Y287" s="2" t="s">
        <v>286</v>
      </c>
    </row>
    <row r="288" spans="1:25" ht="15.75" customHeight="1" x14ac:dyDescent="0.25">
      <c r="A288" s="34" t="s">
        <v>27</v>
      </c>
      <c r="B288" s="34"/>
      <c r="C288" s="34"/>
      <c r="X288" s="2" t="s">
        <v>1204</v>
      </c>
      <c r="Y288" s="2" t="s">
        <v>466</v>
      </c>
    </row>
    <row r="289" spans="1:25" ht="15.75" customHeight="1" x14ac:dyDescent="0.25">
      <c r="A289" s="34" t="s">
        <v>26</v>
      </c>
      <c r="B289" s="34"/>
      <c r="C289" s="34"/>
      <c r="X289" s="2" t="s">
        <v>1201</v>
      </c>
      <c r="Y289" s="2" t="s">
        <v>462</v>
      </c>
    </row>
    <row r="290" spans="1:25" ht="15.75" customHeight="1" x14ac:dyDescent="0.25">
      <c r="A290" s="34" t="s">
        <v>25</v>
      </c>
      <c r="B290" s="34"/>
      <c r="C290" s="34"/>
      <c r="X290" s="2" t="s">
        <v>1202</v>
      </c>
      <c r="Y290" s="2" t="s">
        <v>464</v>
      </c>
    </row>
    <row r="291" spans="1:25" ht="15.75" customHeight="1" x14ac:dyDescent="0.25">
      <c r="A291" s="34" t="s">
        <v>24</v>
      </c>
      <c r="B291" s="34"/>
      <c r="C291" s="34"/>
      <c r="X291" s="2" t="s">
        <v>1205</v>
      </c>
      <c r="Y291" s="2" t="s">
        <v>463</v>
      </c>
    </row>
    <row r="292" spans="1:25" ht="15.75" customHeight="1" x14ac:dyDescent="0.25">
      <c r="A292" s="34" t="s">
        <v>23</v>
      </c>
      <c r="B292" s="34"/>
      <c r="C292" s="34"/>
      <c r="X292" s="2" t="s">
        <v>1203</v>
      </c>
      <c r="Y292" s="2" t="s">
        <v>465</v>
      </c>
    </row>
    <row r="293" spans="1:25" ht="15.75" customHeight="1" x14ac:dyDescent="0.25">
      <c r="A293" s="34" t="s">
        <v>22</v>
      </c>
      <c r="B293" s="34"/>
      <c r="C293" s="34"/>
      <c r="X293" s="2" t="s">
        <v>1206</v>
      </c>
      <c r="Y293" s="2" t="s">
        <v>459</v>
      </c>
    </row>
    <row r="294" spans="1:25" ht="15.75" customHeight="1" x14ac:dyDescent="0.25">
      <c r="A294" s="34" t="s">
        <v>21</v>
      </c>
      <c r="B294" s="34"/>
      <c r="C294" s="34"/>
      <c r="X294" s="2" t="s">
        <v>532</v>
      </c>
      <c r="Y294" s="2" t="s">
        <v>293</v>
      </c>
    </row>
    <row r="295" spans="1:25" ht="15.75" customHeight="1" x14ac:dyDescent="0.25">
      <c r="A295" s="34" t="s">
        <v>20</v>
      </c>
      <c r="B295" s="34"/>
      <c r="C295" s="34"/>
      <c r="X295" s="2" t="s">
        <v>1209</v>
      </c>
      <c r="Y295" s="2" t="s">
        <v>1210</v>
      </c>
    </row>
    <row r="296" spans="1:25" ht="15.75" customHeight="1" x14ac:dyDescent="0.25">
      <c r="A296" s="34" t="s">
        <v>19</v>
      </c>
      <c r="B296" s="34"/>
      <c r="C296" s="34"/>
      <c r="X296" s="2" t="s">
        <v>1211</v>
      </c>
      <c r="Y296" s="2" t="s">
        <v>1212</v>
      </c>
    </row>
    <row r="297" spans="1:25" ht="15.75" customHeight="1" x14ac:dyDescent="0.25">
      <c r="A297" s="34" t="s">
        <v>18</v>
      </c>
      <c r="B297" s="34"/>
      <c r="C297" s="34"/>
      <c r="X297" s="2" t="s">
        <v>2026</v>
      </c>
      <c r="Y297" s="2" t="s">
        <v>2027</v>
      </c>
    </row>
    <row r="298" spans="1:25" ht="15.75" customHeight="1" x14ac:dyDescent="0.25">
      <c r="A298" s="34" t="s">
        <v>17</v>
      </c>
      <c r="B298" s="34"/>
      <c r="C298" s="34"/>
      <c r="X298" s="2" t="s">
        <v>2028</v>
      </c>
      <c r="Y298" s="2" t="s">
        <v>2029</v>
      </c>
    </row>
    <row r="299" spans="1:25" ht="15.75" customHeight="1" x14ac:dyDescent="0.25">
      <c r="A299" s="34" t="s">
        <v>15</v>
      </c>
      <c r="B299" s="34"/>
      <c r="C299" s="34"/>
      <c r="X299" s="2" t="s">
        <v>2030</v>
      </c>
      <c r="Y299" s="2" t="s">
        <v>1248</v>
      </c>
    </row>
    <row r="300" spans="1:25" ht="15.75" customHeight="1" x14ac:dyDescent="0.25">
      <c r="A300" s="34" t="s">
        <v>16</v>
      </c>
      <c r="B300" s="34"/>
      <c r="C300" s="34"/>
      <c r="X300" s="2" t="s">
        <v>2031</v>
      </c>
      <c r="Y300" s="2" t="s">
        <v>2032</v>
      </c>
    </row>
    <row r="301" spans="1:25" ht="15.75" customHeight="1" x14ac:dyDescent="0.25">
      <c r="A301" s="34" t="s">
        <v>220</v>
      </c>
      <c r="B301" s="34"/>
      <c r="C301" s="34"/>
      <c r="D301" s="59"/>
      <c r="E301" s="59"/>
      <c r="F301" s="59"/>
      <c r="G301" s="59"/>
      <c r="H301" s="59"/>
      <c r="X301" s="2" t="s">
        <v>2033</v>
      </c>
      <c r="Y301" s="2" t="s">
        <v>2034</v>
      </c>
    </row>
    <row r="302" spans="1:25" ht="15.75" customHeight="1" x14ac:dyDescent="0.25">
      <c r="A302" s="34" t="s">
        <v>221</v>
      </c>
      <c r="B302" s="34"/>
      <c r="C302" s="34"/>
      <c r="D302" s="59"/>
      <c r="E302" s="59"/>
      <c r="F302" s="59"/>
      <c r="G302" s="59"/>
      <c r="H302" s="59"/>
      <c r="X302" s="2" t="s">
        <v>2035</v>
      </c>
      <c r="Y302" s="2" t="s">
        <v>2036</v>
      </c>
    </row>
    <row r="303" spans="1:25" ht="15.75" customHeight="1" x14ac:dyDescent="0.25">
      <c r="A303" s="34" t="s">
        <v>222</v>
      </c>
      <c r="B303" s="34"/>
      <c r="C303" s="34"/>
      <c r="D303" s="59"/>
      <c r="E303" s="59"/>
      <c r="F303" s="59"/>
      <c r="G303" s="59"/>
      <c r="H303" s="59"/>
      <c r="X303" s="2" t="s">
        <v>542</v>
      </c>
      <c r="Y303" s="2" t="s">
        <v>302</v>
      </c>
    </row>
    <row r="304" spans="1:25" ht="15.75" customHeight="1" x14ac:dyDescent="0.25">
      <c r="A304" s="34" t="s">
        <v>223</v>
      </c>
      <c r="B304" s="34"/>
      <c r="C304" s="34"/>
      <c r="D304" s="59"/>
      <c r="E304" s="59"/>
      <c r="F304" s="59"/>
      <c r="G304" s="59"/>
      <c r="H304" s="59"/>
      <c r="X304" s="2" t="s">
        <v>2037</v>
      </c>
      <c r="Y304" s="2" t="s">
        <v>1446</v>
      </c>
    </row>
    <row r="305" spans="2:25" x14ac:dyDescent="0.25">
      <c r="B305" s="5"/>
      <c r="C305" s="5"/>
      <c r="X305" s="2" t="s">
        <v>2038</v>
      </c>
      <c r="Y305" s="2" t="s">
        <v>2039</v>
      </c>
    </row>
    <row r="306" spans="2:25" x14ac:dyDescent="0.25">
      <c r="X306" s="2" t="s">
        <v>586</v>
      </c>
      <c r="Y306" s="2" t="s">
        <v>344</v>
      </c>
    </row>
    <row r="307" spans="2:25" x14ac:dyDescent="0.25">
      <c r="X307" s="2" t="s">
        <v>606</v>
      </c>
      <c r="Y307" s="2" t="s">
        <v>373</v>
      </c>
    </row>
    <row r="308" spans="2:25" x14ac:dyDescent="0.25">
      <c r="X308" s="2" t="s">
        <v>582</v>
      </c>
      <c r="Y308" s="2" t="s">
        <v>340</v>
      </c>
    </row>
    <row r="309" spans="2:25" x14ac:dyDescent="0.25">
      <c r="X309" s="2" t="s">
        <v>1215</v>
      </c>
      <c r="Y309" s="2" t="s">
        <v>1216</v>
      </c>
    </row>
    <row r="310" spans="2:25" x14ac:dyDescent="0.25">
      <c r="B310" s="5"/>
      <c r="C310" s="5"/>
      <c r="X310" s="2" t="s">
        <v>1217</v>
      </c>
      <c r="Y310" s="2" t="s">
        <v>1218</v>
      </c>
    </row>
    <row r="311" spans="2:25" x14ac:dyDescent="0.25">
      <c r="X311" s="2" t="s">
        <v>1219</v>
      </c>
      <c r="Y311" s="2" t="s">
        <v>1220</v>
      </c>
    </row>
    <row r="312" spans="2:25" x14ac:dyDescent="0.25">
      <c r="X312" s="2" t="s">
        <v>535</v>
      </c>
      <c r="Y312" s="2" t="s">
        <v>451</v>
      </c>
    </row>
    <row r="313" spans="2:25" x14ac:dyDescent="0.25">
      <c r="X313" s="2" t="s">
        <v>2040</v>
      </c>
      <c r="Y313" s="2" t="s">
        <v>2041</v>
      </c>
    </row>
    <row r="314" spans="2:25" x14ac:dyDescent="0.25">
      <c r="X314" s="2" t="s">
        <v>2042</v>
      </c>
      <c r="Y314" s="2" t="s">
        <v>1214</v>
      </c>
    </row>
    <row r="315" spans="2:25" x14ac:dyDescent="0.25">
      <c r="X315" s="2" t="s">
        <v>536</v>
      </c>
      <c r="Y315" s="2" t="s">
        <v>296</v>
      </c>
    </row>
    <row r="316" spans="2:25" x14ac:dyDescent="0.25">
      <c r="X316" s="2" t="s">
        <v>1221</v>
      </c>
      <c r="Y316" s="2" t="s">
        <v>1222</v>
      </c>
    </row>
    <row r="317" spans="2:25" x14ac:dyDescent="0.25">
      <c r="X317" s="2" t="s">
        <v>2043</v>
      </c>
      <c r="Y317" s="2" t="s">
        <v>2044</v>
      </c>
    </row>
    <row r="318" spans="2:25" x14ac:dyDescent="0.25">
      <c r="X318" s="2" t="s">
        <v>2045</v>
      </c>
      <c r="Y318" s="2" t="s">
        <v>2046</v>
      </c>
    </row>
    <row r="319" spans="2:25" x14ac:dyDescent="0.25">
      <c r="X319" s="2" t="s">
        <v>2047</v>
      </c>
      <c r="Y319" s="2" t="s">
        <v>2048</v>
      </c>
    </row>
    <row r="320" spans="2:25" x14ac:dyDescent="0.25">
      <c r="X320" s="2" t="s">
        <v>538</v>
      </c>
      <c r="Y320" s="2" t="s">
        <v>298</v>
      </c>
    </row>
    <row r="321" spans="24:25" x14ac:dyDescent="0.25">
      <c r="X321" s="2" t="s">
        <v>2049</v>
      </c>
      <c r="Y321" s="2" t="s">
        <v>2050</v>
      </c>
    </row>
    <row r="322" spans="24:25" x14ac:dyDescent="0.25">
      <c r="X322" s="2" t="s">
        <v>2051</v>
      </c>
      <c r="Y322" s="2" t="s">
        <v>2052</v>
      </c>
    </row>
    <row r="323" spans="24:25" x14ac:dyDescent="0.25">
      <c r="X323" s="2" t="s">
        <v>2053</v>
      </c>
      <c r="Y323" s="2" t="s">
        <v>2054</v>
      </c>
    </row>
    <row r="324" spans="24:25" x14ac:dyDescent="0.25">
      <c r="X324" s="2" t="s">
        <v>1229</v>
      </c>
      <c r="Y324" s="2" t="s">
        <v>1230</v>
      </c>
    </row>
    <row r="325" spans="24:25" x14ac:dyDescent="0.25">
      <c r="X325" s="2" t="s">
        <v>1227</v>
      </c>
      <c r="Y325" s="2" t="s">
        <v>1228</v>
      </c>
    </row>
    <row r="326" spans="24:25" x14ac:dyDescent="0.25">
      <c r="X326" s="2" t="s">
        <v>1231</v>
      </c>
      <c r="Y326" s="2" t="s">
        <v>1232</v>
      </c>
    </row>
    <row r="327" spans="24:25" x14ac:dyDescent="0.25">
      <c r="X327" s="2" t="s">
        <v>2055</v>
      </c>
      <c r="Y327" s="2" t="s">
        <v>2056</v>
      </c>
    </row>
    <row r="328" spans="24:25" x14ac:dyDescent="0.25">
      <c r="X328" s="2" t="s">
        <v>540</v>
      </c>
      <c r="Y328" s="2" t="s">
        <v>300</v>
      </c>
    </row>
    <row r="329" spans="24:25" x14ac:dyDescent="0.25">
      <c r="X329" s="2" t="s">
        <v>541</v>
      </c>
      <c r="Y329" s="2" t="s">
        <v>301</v>
      </c>
    </row>
    <row r="330" spans="24:25" x14ac:dyDescent="0.25">
      <c r="X330" s="2" t="s">
        <v>1235</v>
      </c>
      <c r="Y330" s="2" t="s">
        <v>1236</v>
      </c>
    </row>
    <row r="331" spans="24:25" x14ac:dyDescent="0.25">
      <c r="X331" s="2" t="s">
        <v>2057</v>
      </c>
      <c r="Y331" s="2" t="s">
        <v>2058</v>
      </c>
    </row>
    <row r="332" spans="24:25" x14ac:dyDescent="0.25">
      <c r="X332" s="2" t="s">
        <v>2059</v>
      </c>
      <c r="Y332" s="2" t="s">
        <v>2060</v>
      </c>
    </row>
    <row r="333" spans="24:25" x14ac:dyDescent="0.25">
      <c r="X333" s="2" t="s">
        <v>2061</v>
      </c>
      <c r="Y333" s="2" t="s">
        <v>2062</v>
      </c>
    </row>
    <row r="334" spans="24:25" x14ac:dyDescent="0.25">
      <c r="X334" s="2" t="s">
        <v>2063</v>
      </c>
      <c r="Y334" s="2" t="s">
        <v>2064</v>
      </c>
    </row>
    <row r="335" spans="24:25" x14ac:dyDescent="0.25">
      <c r="X335" s="2" t="s">
        <v>2065</v>
      </c>
      <c r="Y335" s="2" t="s">
        <v>1234</v>
      </c>
    </row>
    <row r="336" spans="24:25" x14ac:dyDescent="0.25">
      <c r="X336" s="2" t="s">
        <v>1241</v>
      </c>
      <c r="Y336" s="2" t="s">
        <v>1242</v>
      </c>
    </row>
    <row r="337" spans="24:25" x14ac:dyDescent="0.25">
      <c r="X337" s="2" t="s">
        <v>2066</v>
      </c>
      <c r="Y337" s="2" t="s">
        <v>2067</v>
      </c>
    </row>
    <row r="338" spans="24:25" x14ac:dyDescent="0.25">
      <c r="X338" s="2" t="s">
        <v>1239</v>
      </c>
      <c r="Y338" s="2" t="s">
        <v>1240</v>
      </c>
    </row>
    <row r="339" spans="24:25" x14ac:dyDescent="0.25">
      <c r="X339" s="2" t="s">
        <v>1243</v>
      </c>
      <c r="Y339" s="2" t="s">
        <v>1244</v>
      </c>
    </row>
    <row r="340" spans="24:25" x14ac:dyDescent="0.25">
      <c r="X340" s="2" t="s">
        <v>2068</v>
      </c>
      <c r="Y340" s="2" t="s">
        <v>1238</v>
      </c>
    </row>
    <row r="341" spans="24:25" x14ac:dyDescent="0.25">
      <c r="X341" s="2" t="s">
        <v>1223</v>
      </c>
      <c r="Y341" s="2" t="s">
        <v>1224</v>
      </c>
    </row>
    <row r="342" spans="24:25" x14ac:dyDescent="0.25">
      <c r="X342" s="2" t="s">
        <v>2069</v>
      </c>
      <c r="Y342" s="2" t="s">
        <v>2070</v>
      </c>
    </row>
    <row r="343" spans="24:25" x14ac:dyDescent="0.25">
      <c r="X343" s="2" t="s">
        <v>533</v>
      </c>
      <c r="Y343" s="2" t="s">
        <v>294</v>
      </c>
    </row>
    <row r="344" spans="24:25" x14ac:dyDescent="0.25">
      <c r="X344" s="2" t="s">
        <v>544</v>
      </c>
      <c r="Y344" s="2" t="s">
        <v>304</v>
      </c>
    </row>
    <row r="345" spans="24:25" x14ac:dyDescent="0.25">
      <c r="X345" s="2" t="s">
        <v>2071</v>
      </c>
      <c r="Y345" s="2" t="s">
        <v>544</v>
      </c>
    </row>
    <row r="346" spans="24:25" x14ac:dyDescent="0.25">
      <c r="X346" s="2" t="s">
        <v>537</v>
      </c>
      <c r="Y346" s="2" t="s">
        <v>297</v>
      </c>
    </row>
    <row r="347" spans="24:25" x14ac:dyDescent="0.25">
      <c r="X347" s="463" t="s">
        <v>3918</v>
      </c>
      <c r="Y347" s="463" t="s">
        <v>3919</v>
      </c>
    </row>
    <row r="348" spans="24:25" x14ac:dyDescent="0.25">
      <c r="X348" s="2" t="s">
        <v>543</v>
      </c>
      <c r="Y348" s="2" t="s">
        <v>303</v>
      </c>
    </row>
    <row r="349" spans="24:25" x14ac:dyDescent="0.25">
      <c r="X349" s="2" t="s">
        <v>2072</v>
      </c>
      <c r="Y349" s="2" t="s">
        <v>2073</v>
      </c>
    </row>
    <row r="350" spans="24:25" x14ac:dyDescent="0.25">
      <c r="X350" s="2" t="s">
        <v>2074</v>
      </c>
      <c r="Y350" s="2" t="s">
        <v>2075</v>
      </c>
    </row>
    <row r="351" spans="24:25" x14ac:dyDescent="0.25">
      <c r="X351" s="2" t="s">
        <v>1257</v>
      </c>
      <c r="Y351" s="2" t="s">
        <v>1258</v>
      </c>
    </row>
    <row r="352" spans="24:25" x14ac:dyDescent="0.25">
      <c r="X352" s="2" t="s">
        <v>2076</v>
      </c>
      <c r="Y352" s="2" t="s">
        <v>1246</v>
      </c>
    </row>
    <row r="353" spans="24:25" x14ac:dyDescent="0.25">
      <c r="X353" s="2" t="s">
        <v>2077</v>
      </c>
      <c r="Y353" s="2" t="s">
        <v>1256</v>
      </c>
    </row>
    <row r="354" spans="24:25" x14ac:dyDescent="0.25">
      <c r="X354" s="2" t="s">
        <v>1251</v>
      </c>
      <c r="Y354" s="2" t="s">
        <v>1252</v>
      </c>
    </row>
    <row r="355" spans="24:25" x14ac:dyDescent="0.25">
      <c r="X355" s="2" t="s">
        <v>1253</v>
      </c>
      <c r="Y355" s="2" t="s">
        <v>1254</v>
      </c>
    </row>
    <row r="356" spans="24:25" x14ac:dyDescent="0.25">
      <c r="X356" s="2" t="s">
        <v>2078</v>
      </c>
      <c r="Y356" s="2" t="s">
        <v>2079</v>
      </c>
    </row>
    <row r="357" spans="24:25" x14ac:dyDescent="0.25">
      <c r="X357" s="2" t="s">
        <v>1261</v>
      </c>
      <c r="Y357" s="2" t="s">
        <v>1262</v>
      </c>
    </row>
    <row r="358" spans="24:25" x14ac:dyDescent="0.25">
      <c r="X358" s="2" t="s">
        <v>2080</v>
      </c>
      <c r="Y358" s="2" t="s">
        <v>2081</v>
      </c>
    </row>
    <row r="359" spans="24:25" x14ac:dyDescent="0.25">
      <c r="X359" s="2" t="s">
        <v>2082</v>
      </c>
      <c r="Y359" s="2" t="s">
        <v>2083</v>
      </c>
    </row>
    <row r="360" spans="24:25" x14ac:dyDescent="0.25">
      <c r="X360" s="2" t="s">
        <v>2084</v>
      </c>
      <c r="Y360" s="2" t="s">
        <v>2085</v>
      </c>
    </row>
    <row r="361" spans="24:25" x14ac:dyDescent="0.25">
      <c r="X361" s="2" t="s">
        <v>2086</v>
      </c>
      <c r="Y361" s="2" t="s">
        <v>2087</v>
      </c>
    </row>
    <row r="362" spans="24:25" x14ac:dyDescent="0.25">
      <c r="X362" s="2" t="s">
        <v>2088</v>
      </c>
      <c r="Y362" s="2" t="s">
        <v>2089</v>
      </c>
    </row>
    <row r="363" spans="24:25" x14ac:dyDescent="0.25">
      <c r="X363" s="2" t="s">
        <v>2090</v>
      </c>
      <c r="Y363" s="2" t="s">
        <v>2091</v>
      </c>
    </row>
    <row r="364" spans="24:25" x14ac:dyDescent="0.25">
      <c r="X364" s="2" t="s">
        <v>2092</v>
      </c>
      <c r="Y364" s="2" t="s">
        <v>2093</v>
      </c>
    </row>
    <row r="365" spans="24:25" x14ac:dyDescent="0.25">
      <c r="X365" s="2" t="s">
        <v>2094</v>
      </c>
      <c r="Y365" s="2" t="s">
        <v>2095</v>
      </c>
    </row>
    <row r="366" spans="24:25" x14ac:dyDescent="0.25">
      <c r="X366" s="2" t="s">
        <v>2096</v>
      </c>
      <c r="Y366" s="2" t="s">
        <v>2097</v>
      </c>
    </row>
    <row r="367" spans="24:25" x14ac:dyDescent="0.25">
      <c r="X367" s="2" t="s">
        <v>546</v>
      </c>
      <c r="Y367" s="2" t="s">
        <v>306</v>
      </c>
    </row>
    <row r="368" spans="24:25" x14ac:dyDescent="0.25">
      <c r="X368" s="2" t="s">
        <v>545</v>
      </c>
      <c r="Y368" s="2" t="s">
        <v>305</v>
      </c>
    </row>
    <row r="369" spans="24:25" x14ac:dyDescent="0.25">
      <c r="X369" s="2" t="s">
        <v>2098</v>
      </c>
      <c r="Y369" s="2" t="s">
        <v>2099</v>
      </c>
    </row>
    <row r="370" spans="24:25" x14ac:dyDescent="0.25">
      <c r="X370" s="2" t="s">
        <v>2100</v>
      </c>
      <c r="Y370" s="2" t="s">
        <v>2101</v>
      </c>
    </row>
    <row r="371" spans="24:25" x14ac:dyDescent="0.25">
      <c r="X371" s="2" t="s">
        <v>547</v>
      </c>
      <c r="Y371" s="2" t="s">
        <v>307</v>
      </c>
    </row>
    <row r="372" spans="24:25" x14ac:dyDescent="0.25">
      <c r="X372" s="2" t="s">
        <v>548</v>
      </c>
      <c r="Y372" s="2" t="s">
        <v>308</v>
      </c>
    </row>
    <row r="373" spans="24:25" x14ac:dyDescent="0.25">
      <c r="X373" s="2" t="s">
        <v>553</v>
      </c>
      <c r="Y373" s="2" t="s">
        <v>313</v>
      </c>
    </row>
    <row r="374" spans="24:25" x14ac:dyDescent="0.25">
      <c r="X374" s="2" t="s">
        <v>549</v>
      </c>
      <c r="Y374" s="2" t="s">
        <v>309</v>
      </c>
    </row>
    <row r="375" spans="24:25" x14ac:dyDescent="0.25">
      <c r="X375" s="2" t="s">
        <v>2102</v>
      </c>
      <c r="Y375" s="2" t="s">
        <v>2103</v>
      </c>
    </row>
    <row r="376" spans="24:25" x14ac:dyDescent="0.25">
      <c r="X376" s="2" t="s">
        <v>1263</v>
      </c>
      <c r="Y376" s="2" t="s">
        <v>1264</v>
      </c>
    </row>
    <row r="377" spans="24:25" x14ac:dyDescent="0.25">
      <c r="X377" s="2" t="s">
        <v>1265</v>
      </c>
      <c r="Y377" s="2" t="s">
        <v>1266</v>
      </c>
    </row>
    <row r="378" spans="24:25" x14ac:dyDescent="0.25">
      <c r="X378" s="2" t="s">
        <v>550</v>
      </c>
      <c r="Y378" s="2" t="s">
        <v>310</v>
      </c>
    </row>
    <row r="379" spans="24:25" x14ac:dyDescent="0.25">
      <c r="X379" s="2" t="s">
        <v>1267</v>
      </c>
      <c r="Y379" s="2" t="s">
        <v>1268</v>
      </c>
    </row>
    <row r="380" spans="24:25" x14ac:dyDescent="0.25">
      <c r="X380" s="2" t="s">
        <v>1269</v>
      </c>
      <c r="Y380" s="2" t="s">
        <v>1270</v>
      </c>
    </row>
    <row r="381" spans="24:25" x14ac:dyDescent="0.25">
      <c r="X381" s="2" t="s">
        <v>1271</v>
      </c>
      <c r="Y381" s="2" t="s">
        <v>1272</v>
      </c>
    </row>
    <row r="382" spans="24:25" x14ac:dyDescent="0.25">
      <c r="X382" s="2" t="s">
        <v>2104</v>
      </c>
      <c r="Y382" s="2" t="s">
        <v>2105</v>
      </c>
    </row>
    <row r="383" spans="24:25" x14ac:dyDescent="0.25">
      <c r="X383" s="2" t="s">
        <v>2106</v>
      </c>
      <c r="Y383" s="2" t="s">
        <v>2107</v>
      </c>
    </row>
    <row r="384" spans="24:25" x14ac:dyDescent="0.25">
      <c r="X384" s="2" t="s">
        <v>555</v>
      </c>
      <c r="Y384" s="2" t="s">
        <v>452</v>
      </c>
    </row>
    <row r="385" spans="24:25" x14ac:dyDescent="0.25">
      <c r="X385" s="2" t="s">
        <v>526</v>
      </c>
      <c r="Y385" s="2" t="s">
        <v>287</v>
      </c>
    </row>
    <row r="386" spans="24:25" x14ac:dyDescent="0.25">
      <c r="X386" s="2" t="s">
        <v>1273</v>
      </c>
      <c r="Y386" s="2" t="s">
        <v>1274</v>
      </c>
    </row>
    <row r="387" spans="24:25" x14ac:dyDescent="0.25">
      <c r="X387" s="2" t="s">
        <v>2108</v>
      </c>
      <c r="Y387" s="2" t="s">
        <v>2109</v>
      </c>
    </row>
    <row r="388" spans="24:25" x14ac:dyDescent="0.25">
      <c r="X388" s="2" t="s">
        <v>2110</v>
      </c>
      <c r="Y388" s="2" t="s">
        <v>1276</v>
      </c>
    </row>
    <row r="389" spans="24:25" x14ac:dyDescent="0.25">
      <c r="X389" s="2" t="s">
        <v>2111</v>
      </c>
      <c r="Y389" s="2" t="s">
        <v>2112</v>
      </c>
    </row>
    <row r="390" spans="24:25" x14ac:dyDescent="0.25">
      <c r="X390" s="2" t="s">
        <v>2113</v>
      </c>
      <c r="Y390" s="2" t="s">
        <v>2114</v>
      </c>
    </row>
    <row r="391" spans="24:25" x14ac:dyDescent="0.25">
      <c r="X391" s="2" t="s">
        <v>2115</v>
      </c>
      <c r="Y391" s="2" t="s">
        <v>2116</v>
      </c>
    </row>
    <row r="392" spans="24:25" x14ac:dyDescent="0.25">
      <c r="X392" s="2" t="s">
        <v>554</v>
      </c>
      <c r="Y392" s="2" t="s">
        <v>314</v>
      </c>
    </row>
    <row r="393" spans="24:25" x14ac:dyDescent="0.25">
      <c r="X393" s="2" t="s">
        <v>2117</v>
      </c>
      <c r="Y393" s="2" t="s">
        <v>2118</v>
      </c>
    </row>
    <row r="394" spans="24:25" x14ac:dyDescent="0.25">
      <c r="X394" s="2" t="s">
        <v>551</v>
      </c>
      <c r="Y394" s="2" t="s">
        <v>311</v>
      </c>
    </row>
    <row r="395" spans="24:25" x14ac:dyDescent="0.25">
      <c r="X395" s="2" t="s">
        <v>552</v>
      </c>
      <c r="Y395" s="2" t="s">
        <v>312</v>
      </c>
    </row>
    <row r="396" spans="24:25" x14ac:dyDescent="0.25">
      <c r="X396" s="2" t="s">
        <v>2119</v>
      </c>
      <c r="Y396" s="2" t="s">
        <v>2120</v>
      </c>
    </row>
    <row r="397" spans="24:25" x14ac:dyDescent="0.25">
      <c r="X397" s="2" t="s">
        <v>2121</v>
      </c>
      <c r="Y397" s="2" t="s">
        <v>2122</v>
      </c>
    </row>
    <row r="398" spans="24:25" x14ac:dyDescent="0.25">
      <c r="X398" s="2" t="s">
        <v>556</v>
      </c>
      <c r="Y398" s="2" t="s">
        <v>315</v>
      </c>
    </row>
    <row r="399" spans="24:25" x14ac:dyDescent="0.25">
      <c r="X399" s="2" t="s">
        <v>1277</v>
      </c>
      <c r="Y399" s="2" t="s">
        <v>1278</v>
      </c>
    </row>
    <row r="400" spans="24:25" x14ac:dyDescent="0.25">
      <c r="X400" s="2" t="s">
        <v>2123</v>
      </c>
      <c r="Y400" s="2" t="s">
        <v>2124</v>
      </c>
    </row>
    <row r="401" spans="24:25" x14ac:dyDescent="0.25">
      <c r="X401" s="2" t="s">
        <v>2125</v>
      </c>
      <c r="Y401" s="2" t="s">
        <v>2126</v>
      </c>
    </row>
    <row r="402" spans="24:25" x14ac:dyDescent="0.25">
      <c r="X402" s="2" t="s">
        <v>2127</v>
      </c>
      <c r="Y402" s="2" t="s">
        <v>2128</v>
      </c>
    </row>
    <row r="403" spans="24:25" x14ac:dyDescent="0.25">
      <c r="X403" s="2" t="s">
        <v>2129</v>
      </c>
      <c r="Y403" s="2" t="s">
        <v>2130</v>
      </c>
    </row>
    <row r="404" spans="24:25" x14ac:dyDescent="0.25">
      <c r="X404" s="2" t="s">
        <v>2131</v>
      </c>
      <c r="Y404" s="2" t="s">
        <v>2132</v>
      </c>
    </row>
    <row r="405" spans="24:25" x14ac:dyDescent="0.25">
      <c r="X405" s="2" t="s">
        <v>2133</v>
      </c>
      <c r="Y405" s="2" t="s">
        <v>2134</v>
      </c>
    </row>
    <row r="406" spans="24:25" x14ac:dyDescent="0.25">
      <c r="X406" s="2" t="s">
        <v>2135</v>
      </c>
      <c r="Y406" s="2" t="s">
        <v>2136</v>
      </c>
    </row>
    <row r="407" spans="24:25" x14ac:dyDescent="0.25">
      <c r="X407" s="2" t="s">
        <v>2137</v>
      </c>
      <c r="Y407" s="2" t="s">
        <v>2138</v>
      </c>
    </row>
    <row r="408" spans="24:25" x14ac:dyDescent="0.25">
      <c r="X408" s="2" t="s">
        <v>2139</v>
      </c>
      <c r="Y408" s="2" t="s">
        <v>2140</v>
      </c>
    </row>
    <row r="409" spans="24:25" x14ac:dyDescent="0.25">
      <c r="X409" s="2" t="s">
        <v>557</v>
      </c>
      <c r="Y409" s="2" t="s">
        <v>316</v>
      </c>
    </row>
    <row r="410" spans="24:25" x14ac:dyDescent="0.25">
      <c r="X410" s="2" t="s">
        <v>2141</v>
      </c>
      <c r="Y410" s="2" t="s">
        <v>2142</v>
      </c>
    </row>
    <row r="411" spans="24:25" x14ac:dyDescent="0.25">
      <c r="X411" s="2" t="s">
        <v>2143</v>
      </c>
      <c r="Y411" s="2" t="s">
        <v>2144</v>
      </c>
    </row>
    <row r="412" spans="24:25" x14ac:dyDescent="0.25">
      <c r="X412" s="2" t="s">
        <v>599</v>
      </c>
      <c r="Y412" s="2" t="s">
        <v>367</v>
      </c>
    </row>
    <row r="413" spans="24:25" x14ac:dyDescent="0.25">
      <c r="X413" s="2" t="s">
        <v>1281</v>
      </c>
      <c r="Y413" s="2" t="s">
        <v>1282</v>
      </c>
    </row>
    <row r="414" spans="24:25" x14ac:dyDescent="0.25">
      <c r="X414" s="2" t="s">
        <v>1283</v>
      </c>
      <c r="Y414" s="2" t="s">
        <v>1284</v>
      </c>
    </row>
    <row r="415" spans="24:25" x14ac:dyDescent="0.25">
      <c r="X415" s="2" t="s">
        <v>2145</v>
      </c>
      <c r="Y415" s="2" t="s">
        <v>2146</v>
      </c>
    </row>
    <row r="416" spans="24:25" x14ac:dyDescent="0.25">
      <c r="X416" s="2" t="s">
        <v>2147</v>
      </c>
      <c r="Y416" s="2" t="s">
        <v>2148</v>
      </c>
    </row>
    <row r="417" spans="24:25" x14ac:dyDescent="0.25">
      <c r="X417" s="2" t="s">
        <v>1297</v>
      </c>
      <c r="Y417" s="2" t="s">
        <v>1298</v>
      </c>
    </row>
    <row r="418" spans="24:25" x14ac:dyDescent="0.25">
      <c r="X418" s="2" t="s">
        <v>2149</v>
      </c>
      <c r="Y418" s="2" t="s">
        <v>1306</v>
      </c>
    </row>
    <row r="419" spans="24:25" x14ac:dyDescent="0.25">
      <c r="X419" s="2" t="s">
        <v>2150</v>
      </c>
      <c r="Y419" s="2" t="s">
        <v>1302</v>
      </c>
    </row>
    <row r="420" spans="24:25" x14ac:dyDescent="0.25">
      <c r="X420" s="2" t="s">
        <v>2151</v>
      </c>
      <c r="Y420" s="2" t="s">
        <v>1304</v>
      </c>
    </row>
    <row r="421" spans="24:25" x14ac:dyDescent="0.25">
      <c r="X421" s="2" t="s">
        <v>2152</v>
      </c>
      <c r="Y421" s="2" t="s">
        <v>1354</v>
      </c>
    </row>
    <row r="422" spans="24:25" x14ac:dyDescent="0.25">
      <c r="X422" s="2" t="s">
        <v>2153</v>
      </c>
      <c r="Y422" s="2" t="s">
        <v>1250</v>
      </c>
    </row>
    <row r="423" spans="24:25" x14ac:dyDescent="0.25">
      <c r="X423" s="2" t="s">
        <v>2154</v>
      </c>
      <c r="Y423" s="2" t="s">
        <v>1310</v>
      </c>
    </row>
    <row r="424" spans="24:25" x14ac:dyDescent="0.25">
      <c r="X424" s="2" t="s">
        <v>2155</v>
      </c>
      <c r="Y424" s="2" t="s">
        <v>1139</v>
      </c>
    </row>
    <row r="425" spans="24:25" x14ac:dyDescent="0.25">
      <c r="X425" s="2" t="s">
        <v>2156</v>
      </c>
      <c r="Y425" s="2" t="s">
        <v>2157</v>
      </c>
    </row>
    <row r="426" spans="24:25" x14ac:dyDescent="0.25">
      <c r="X426" s="2" t="s">
        <v>2158</v>
      </c>
      <c r="Y426" s="2" t="s">
        <v>2159</v>
      </c>
    </row>
    <row r="427" spans="24:25" x14ac:dyDescent="0.25">
      <c r="X427" s="2" t="s">
        <v>2160</v>
      </c>
      <c r="Y427" s="2" t="s">
        <v>1280</v>
      </c>
    </row>
    <row r="428" spans="24:25" x14ac:dyDescent="0.25">
      <c r="X428" s="2" t="s">
        <v>2161</v>
      </c>
      <c r="Y428" s="2" t="s">
        <v>1288</v>
      </c>
    </row>
    <row r="429" spans="24:25" x14ac:dyDescent="0.25">
      <c r="X429" s="2" t="s">
        <v>2162</v>
      </c>
      <c r="Y429" s="2" t="s">
        <v>1286</v>
      </c>
    </row>
    <row r="430" spans="24:25" x14ac:dyDescent="0.25">
      <c r="X430" s="2" t="s">
        <v>2163</v>
      </c>
      <c r="Y430" s="2" t="s">
        <v>1290</v>
      </c>
    </row>
    <row r="431" spans="24:25" x14ac:dyDescent="0.25">
      <c r="X431" s="2" t="s">
        <v>2164</v>
      </c>
      <c r="Y431" s="2" t="s">
        <v>2165</v>
      </c>
    </row>
    <row r="432" spans="24:25" x14ac:dyDescent="0.25">
      <c r="X432" s="2" t="s">
        <v>2166</v>
      </c>
      <c r="Y432" s="2" t="s">
        <v>1292</v>
      </c>
    </row>
    <row r="433" spans="24:25" x14ac:dyDescent="0.25">
      <c r="X433" s="2" t="s">
        <v>2167</v>
      </c>
      <c r="Y433" s="2" t="s">
        <v>1300</v>
      </c>
    </row>
    <row r="434" spans="24:25" x14ac:dyDescent="0.25">
      <c r="X434" s="2" t="s">
        <v>2168</v>
      </c>
      <c r="Y434" s="2" t="s">
        <v>2169</v>
      </c>
    </row>
    <row r="435" spans="24:25" x14ac:dyDescent="0.25">
      <c r="X435" s="2" t="s">
        <v>2170</v>
      </c>
      <c r="Y435" s="2" t="s">
        <v>2171</v>
      </c>
    </row>
    <row r="436" spans="24:25" x14ac:dyDescent="0.25">
      <c r="X436" s="2" t="s">
        <v>1293</v>
      </c>
      <c r="Y436" s="2" t="s">
        <v>1294</v>
      </c>
    </row>
    <row r="437" spans="24:25" x14ac:dyDescent="0.25">
      <c r="X437" s="2" t="s">
        <v>2172</v>
      </c>
      <c r="Y437" s="2" t="s">
        <v>2173</v>
      </c>
    </row>
    <row r="438" spans="24:25" x14ac:dyDescent="0.25">
      <c r="X438" s="2" t="s">
        <v>1295</v>
      </c>
      <c r="Y438" s="2" t="s">
        <v>1296</v>
      </c>
    </row>
    <row r="439" spans="24:25" x14ac:dyDescent="0.25">
      <c r="X439" s="2" t="s">
        <v>2174</v>
      </c>
      <c r="Y439" s="2" t="s">
        <v>2175</v>
      </c>
    </row>
    <row r="440" spans="24:25" x14ac:dyDescent="0.25">
      <c r="X440" s="2" t="s">
        <v>2176</v>
      </c>
      <c r="Y440" s="2" t="s">
        <v>2177</v>
      </c>
    </row>
    <row r="441" spans="24:25" x14ac:dyDescent="0.25">
      <c r="X441" s="2" t="s">
        <v>559</v>
      </c>
      <c r="Y441" s="2" t="s">
        <v>318</v>
      </c>
    </row>
    <row r="442" spans="24:25" x14ac:dyDescent="0.25">
      <c r="X442" s="2" t="s">
        <v>2178</v>
      </c>
      <c r="Y442" s="2" t="s">
        <v>2179</v>
      </c>
    </row>
    <row r="443" spans="24:25" x14ac:dyDescent="0.25">
      <c r="X443" s="2" t="s">
        <v>2180</v>
      </c>
      <c r="Y443" s="2" t="s">
        <v>2181</v>
      </c>
    </row>
    <row r="444" spans="24:25" x14ac:dyDescent="0.25">
      <c r="X444" s="2" t="s">
        <v>1311</v>
      </c>
      <c r="Y444" s="2" t="s">
        <v>1312</v>
      </c>
    </row>
    <row r="445" spans="24:25" x14ac:dyDescent="0.25">
      <c r="X445" s="2" t="s">
        <v>560</v>
      </c>
      <c r="Y445" s="2" t="s">
        <v>319</v>
      </c>
    </row>
    <row r="446" spans="24:25" x14ac:dyDescent="0.25">
      <c r="X446" s="2" t="s">
        <v>2182</v>
      </c>
      <c r="Y446" s="2" t="s">
        <v>2183</v>
      </c>
    </row>
    <row r="447" spans="24:25" x14ac:dyDescent="0.25">
      <c r="X447" s="2" t="s">
        <v>1391</v>
      </c>
      <c r="Y447" s="2" t="s">
        <v>1392</v>
      </c>
    </row>
    <row r="448" spans="24:25" x14ac:dyDescent="0.25">
      <c r="X448" s="2" t="s">
        <v>2184</v>
      </c>
      <c r="Y448" s="2" t="s">
        <v>322</v>
      </c>
    </row>
    <row r="449" spans="24:25" x14ac:dyDescent="0.25">
      <c r="X449" s="2" t="s">
        <v>562</v>
      </c>
      <c r="Y449" s="2" t="s">
        <v>321</v>
      </c>
    </row>
    <row r="450" spans="24:25" x14ac:dyDescent="0.25">
      <c r="X450" s="2" t="s">
        <v>563</v>
      </c>
      <c r="Y450" s="2" t="s">
        <v>323</v>
      </c>
    </row>
    <row r="451" spans="24:25" x14ac:dyDescent="0.25">
      <c r="X451" s="2" t="s">
        <v>1313</v>
      </c>
      <c r="Y451" s="2" t="s">
        <v>1314</v>
      </c>
    </row>
    <row r="452" spans="24:25" x14ac:dyDescent="0.25">
      <c r="X452" s="2" t="s">
        <v>2185</v>
      </c>
      <c r="Y452" s="2" t="s">
        <v>2186</v>
      </c>
    </row>
    <row r="453" spans="24:25" x14ac:dyDescent="0.25">
      <c r="X453" s="2" t="s">
        <v>2187</v>
      </c>
      <c r="Y453" s="2" t="s">
        <v>1371</v>
      </c>
    </row>
    <row r="454" spans="24:25" x14ac:dyDescent="0.25">
      <c r="X454" s="2" t="s">
        <v>2188</v>
      </c>
      <c r="Y454" s="2" t="s">
        <v>2189</v>
      </c>
    </row>
    <row r="455" spans="24:25" x14ac:dyDescent="0.25">
      <c r="X455" s="2" t="s">
        <v>515</v>
      </c>
      <c r="Y455" s="2" t="s">
        <v>277</v>
      </c>
    </row>
    <row r="456" spans="24:25" x14ac:dyDescent="0.25">
      <c r="X456" s="2" t="s">
        <v>561</v>
      </c>
      <c r="Y456" s="2" t="s">
        <v>320</v>
      </c>
    </row>
    <row r="457" spans="24:25" x14ac:dyDescent="0.25">
      <c r="X457" s="2" t="s">
        <v>564</v>
      </c>
      <c r="Y457" s="2" t="s">
        <v>324</v>
      </c>
    </row>
    <row r="458" spans="24:25" x14ac:dyDescent="0.25">
      <c r="X458" s="2" t="s">
        <v>2190</v>
      </c>
      <c r="Y458" s="2" t="s">
        <v>2191</v>
      </c>
    </row>
    <row r="459" spans="24:25" x14ac:dyDescent="0.25">
      <c r="X459" s="2" t="s">
        <v>1318</v>
      </c>
      <c r="Y459" s="2" t="s">
        <v>453</v>
      </c>
    </row>
    <row r="460" spans="24:25" x14ac:dyDescent="0.25">
      <c r="X460" s="2" t="s">
        <v>565</v>
      </c>
      <c r="Y460" s="2" t="s">
        <v>203</v>
      </c>
    </row>
    <row r="461" spans="24:25" x14ac:dyDescent="0.25">
      <c r="X461" s="2" t="s">
        <v>1316</v>
      </c>
      <c r="Y461" s="2" t="s">
        <v>1317</v>
      </c>
    </row>
    <row r="462" spans="24:25" x14ac:dyDescent="0.25">
      <c r="X462" s="2" t="s">
        <v>2192</v>
      </c>
      <c r="Y462" s="2" t="s">
        <v>2193</v>
      </c>
    </row>
    <row r="463" spans="24:25" x14ac:dyDescent="0.25">
      <c r="X463" s="2" t="s">
        <v>2194</v>
      </c>
      <c r="Y463" s="2" t="s">
        <v>1260</v>
      </c>
    </row>
    <row r="464" spans="24:25" x14ac:dyDescent="0.25">
      <c r="X464" s="2" t="s">
        <v>569</v>
      </c>
      <c r="Y464" s="2" t="s">
        <v>327</v>
      </c>
    </row>
    <row r="465" spans="24:25" x14ac:dyDescent="0.25">
      <c r="X465" s="2" t="s">
        <v>2195</v>
      </c>
      <c r="Y465" s="2" t="s">
        <v>2196</v>
      </c>
    </row>
    <row r="466" spans="24:25" x14ac:dyDescent="0.25">
      <c r="X466" s="2" t="s">
        <v>2197</v>
      </c>
      <c r="Y466" s="2" t="s">
        <v>2198</v>
      </c>
    </row>
    <row r="467" spans="24:25" x14ac:dyDescent="0.25">
      <c r="X467" s="2" t="s">
        <v>1321</v>
      </c>
      <c r="Y467" s="2" t="s">
        <v>1322</v>
      </c>
    </row>
    <row r="468" spans="24:25" x14ac:dyDescent="0.25">
      <c r="X468" s="2" t="s">
        <v>2199</v>
      </c>
      <c r="Y468" s="2" t="s">
        <v>1035</v>
      </c>
    </row>
    <row r="469" spans="24:25" x14ac:dyDescent="0.25">
      <c r="X469" s="2" t="s">
        <v>2200</v>
      </c>
      <c r="Y469" s="2" t="s">
        <v>1326</v>
      </c>
    </row>
    <row r="470" spans="24:25" x14ac:dyDescent="0.25">
      <c r="X470" s="2" t="s">
        <v>2201</v>
      </c>
      <c r="Y470" s="2" t="s">
        <v>2202</v>
      </c>
    </row>
    <row r="471" spans="24:25" x14ac:dyDescent="0.25">
      <c r="X471" s="2" t="s">
        <v>2203</v>
      </c>
      <c r="Y471" s="2" t="s">
        <v>2204</v>
      </c>
    </row>
    <row r="472" spans="24:25" x14ac:dyDescent="0.25">
      <c r="X472" s="2" t="s">
        <v>2205</v>
      </c>
      <c r="Y472" s="2" t="s">
        <v>1320</v>
      </c>
    </row>
    <row r="473" spans="24:25" x14ac:dyDescent="0.25">
      <c r="X473" s="2" t="s">
        <v>2206</v>
      </c>
      <c r="Y473" s="2" t="s">
        <v>2207</v>
      </c>
    </row>
    <row r="474" spans="24:25" x14ac:dyDescent="0.25">
      <c r="X474" s="2" t="s">
        <v>2208</v>
      </c>
      <c r="Y474" s="2" t="s">
        <v>2209</v>
      </c>
    </row>
    <row r="475" spans="24:25" x14ac:dyDescent="0.25">
      <c r="X475" s="2" t="s">
        <v>1323</v>
      </c>
      <c r="Y475" s="2" t="s">
        <v>1324</v>
      </c>
    </row>
    <row r="476" spans="24:25" x14ac:dyDescent="0.25">
      <c r="X476" s="2" t="s">
        <v>566</v>
      </c>
      <c r="Y476" s="2" t="s">
        <v>198</v>
      </c>
    </row>
    <row r="477" spans="24:25" x14ac:dyDescent="0.25">
      <c r="X477" s="2" t="s">
        <v>567</v>
      </c>
      <c r="Y477" s="2" t="s">
        <v>325</v>
      </c>
    </row>
    <row r="478" spans="24:25" x14ac:dyDescent="0.25">
      <c r="X478" s="2" t="s">
        <v>568</v>
      </c>
      <c r="Y478" s="2" t="s">
        <v>326</v>
      </c>
    </row>
    <row r="479" spans="24:25" x14ac:dyDescent="0.25">
      <c r="X479" s="2" t="s">
        <v>1327</v>
      </c>
      <c r="Y479" s="2" t="s">
        <v>328</v>
      </c>
    </row>
    <row r="480" spans="24:25" x14ac:dyDescent="0.25">
      <c r="X480" s="2" t="s">
        <v>2210</v>
      </c>
      <c r="Y480" s="2" t="s">
        <v>2211</v>
      </c>
    </row>
    <row r="481" spans="24:25" x14ac:dyDescent="0.25">
      <c r="X481" s="2" t="s">
        <v>2212</v>
      </c>
      <c r="Y481" s="2" t="s">
        <v>2213</v>
      </c>
    </row>
    <row r="482" spans="24:25" x14ac:dyDescent="0.25">
      <c r="X482" s="2" t="s">
        <v>2214</v>
      </c>
      <c r="Y482" s="2" t="s">
        <v>2215</v>
      </c>
    </row>
    <row r="483" spans="24:25" x14ac:dyDescent="0.25">
      <c r="X483" s="2" t="s">
        <v>2216</v>
      </c>
      <c r="Y483" s="2" t="s">
        <v>2217</v>
      </c>
    </row>
    <row r="484" spans="24:25" x14ac:dyDescent="0.25">
      <c r="X484" s="2" t="s">
        <v>571</v>
      </c>
      <c r="Y484" s="2" t="s">
        <v>330</v>
      </c>
    </row>
    <row r="485" spans="24:25" x14ac:dyDescent="0.25">
      <c r="X485" s="2" t="s">
        <v>2218</v>
      </c>
      <c r="Y485" s="2" t="s">
        <v>2219</v>
      </c>
    </row>
    <row r="486" spans="24:25" x14ac:dyDescent="0.25">
      <c r="X486" s="2" t="s">
        <v>2220</v>
      </c>
      <c r="Y486" s="2" t="s">
        <v>2221</v>
      </c>
    </row>
    <row r="487" spans="24:25" x14ac:dyDescent="0.25">
      <c r="X487" s="2" t="s">
        <v>2222</v>
      </c>
      <c r="Y487" s="2" t="s">
        <v>1331</v>
      </c>
    </row>
    <row r="488" spans="24:25" x14ac:dyDescent="0.25">
      <c r="X488" s="2" t="s">
        <v>2223</v>
      </c>
      <c r="Y488" s="2" t="s">
        <v>2224</v>
      </c>
    </row>
    <row r="489" spans="24:25" x14ac:dyDescent="0.25">
      <c r="X489" s="2" t="s">
        <v>2225</v>
      </c>
      <c r="Y489" s="2" t="s">
        <v>2226</v>
      </c>
    </row>
    <row r="490" spans="24:25" x14ac:dyDescent="0.25">
      <c r="X490" s="2" t="s">
        <v>570</v>
      </c>
      <c r="Y490" s="2" t="s">
        <v>329</v>
      </c>
    </row>
    <row r="491" spans="24:25" x14ac:dyDescent="0.25">
      <c r="X491" s="2" t="s">
        <v>575</v>
      </c>
      <c r="Y491" s="2" t="s">
        <v>201</v>
      </c>
    </row>
    <row r="492" spans="24:25" x14ac:dyDescent="0.25">
      <c r="X492" s="2" t="s">
        <v>574</v>
      </c>
      <c r="Y492" s="2" t="s">
        <v>333</v>
      </c>
    </row>
    <row r="493" spans="24:25" x14ac:dyDescent="0.25">
      <c r="X493" s="2" t="s">
        <v>2227</v>
      </c>
      <c r="Y493" s="2" t="s">
        <v>1348</v>
      </c>
    </row>
    <row r="494" spans="24:25" x14ac:dyDescent="0.25">
      <c r="X494" s="2" t="s">
        <v>2228</v>
      </c>
      <c r="Y494" s="2" t="s">
        <v>2229</v>
      </c>
    </row>
    <row r="495" spans="24:25" x14ac:dyDescent="0.25">
      <c r="X495" s="2" t="s">
        <v>1328</v>
      </c>
      <c r="Y495" s="2" t="s">
        <v>1329</v>
      </c>
    </row>
    <row r="496" spans="24:25" x14ac:dyDescent="0.25">
      <c r="X496" s="2" t="s">
        <v>2230</v>
      </c>
      <c r="Y496" s="2" t="s">
        <v>2231</v>
      </c>
    </row>
    <row r="497" spans="24:25" x14ac:dyDescent="0.25">
      <c r="X497" s="2" t="s">
        <v>573</v>
      </c>
      <c r="Y497" s="2" t="s">
        <v>332</v>
      </c>
    </row>
    <row r="498" spans="24:25" x14ac:dyDescent="0.25">
      <c r="X498" s="2" t="s">
        <v>1332</v>
      </c>
      <c r="Y498" s="2" t="s">
        <v>1333</v>
      </c>
    </row>
    <row r="499" spans="24:25" x14ac:dyDescent="0.25">
      <c r="X499" s="2" t="s">
        <v>2232</v>
      </c>
      <c r="Y499" s="2" t="s">
        <v>1338</v>
      </c>
    </row>
    <row r="500" spans="24:25" x14ac:dyDescent="0.25">
      <c r="X500" s="2" t="s">
        <v>2233</v>
      </c>
      <c r="Y500" s="2" t="s">
        <v>1342</v>
      </c>
    </row>
    <row r="501" spans="24:25" x14ac:dyDescent="0.25">
      <c r="X501" s="2" t="s">
        <v>1334</v>
      </c>
      <c r="Y501" s="2" t="s">
        <v>1335</v>
      </c>
    </row>
    <row r="502" spans="24:25" x14ac:dyDescent="0.25">
      <c r="X502" s="2" t="s">
        <v>2234</v>
      </c>
      <c r="Y502" s="2" t="s">
        <v>2235</v>
      </c>
    </row>
    <row r="503" spans="24:25" x14ac:dyDescent="0.25">
      <c r="X503" s="2" t="s">
        <v>572</v>
      </c>
      <c r="Y503" s="2" t="s">
        <v>331</v>
      </c>
    </row>
    <row r="504" spans="24:25" x14ac:dyDescent="0.25">
      <c r="X504" s="2" t="s">
        <v>1343</v>
      </c>
      <c r="Y504" s="2" t="s">
        <v>1344</v>
      </c>
    </row>
    <row r="505" spans="24:25" x14ac:dyDescent="0.25">
      <c r="X505" s="2" t="s">
        <v>2236</v>
      </c>
      <c r="Y505" s="2" t="s">
        <v>2237</v>
      </c>
    </row>
    <row r="506" spans="24:25" x14ac:dyDescent="0.25">
      <c r="X506" s="2" t="s">
        <v>2238</v>
      </c>
      <c r="Y506" s="2" t="s">
        <v>2239</v>
      </c>
    </row>
    <row r="507" spans="24:25" x14ac:dyDescent="0.25">
      <c r="X507" s="2" t="s">
        <v>2240</v>
      </c>
      <c r="Y507" s="2" t="s">
        <v>2241</v>
      </c>
    </row>
    <row r="508" spans="24:25" x14ac:dyDescent="0.25">
      <c r="X508" s="2" t="s">
        <v>2242</v>
      </c>
      <c r="Y508" s="2" t="s">
        <v>2243</v>
      </c>
    </row>
    <row r="509" spans="24:25" x14ac:dyDescent="0.25">
      <c r="X509" s="2" t="s">
        <v>1345</v>
      </c>
      <c r="Y509" s="2" t="s">
        <v>1346</v>
      </c>
    </row>
    <row r="510" spans="24:25" x14ac:dyDescent="0.25">
      <c r="X510" s="2" t="s">
        <v>576</v>
      </c>
      <c r="Y510" s="2" t="s">
        <v>334</v>
      </c>
    </row>
    <row r="511" spans="24:25" x14ac:dyDescent="0.25">
      <c r="X511" s="2" t="s">
        <v>2244</v>
      </c>
      <c r="Y511" s="2" t="s">
        <v>2245</v>
      </c>
    </row>
    <row r="512" spans="24:25" x14ac:dyDescent="0.25">
      <c r="X512" s="2" t="s">
        <v>1136</v>
      </c>
      <c r="Y512" s="2" t="s">
        <v>1137</v>
      </c>
    </row>
    <row r="513" spans="24:25" x14ac:dyDescent="0.25">
      <c r="X513" s="2" t="s">
        <v>2246</v>
      </c>
      <c r="Y513" s="2" t="s">
        <v>337</v>
      </c>
    </row>
    <row r="514" spans="24:25" x14ac:dyDescent="0.25">
      <c r="X514" s="2" t="s">
        <v>2247</v>
      </c>
      <c r="Y514" s="2" t="s">
        <v>336</v>
      </c>
    </row>
    <row r="515" spans="24:25" x14ac:dyDescent="0.25">
      <c r="X515" s="2" t="s">
        <v>2248</v>
      </c>
      <c r="Y515" s="2" t="s">
        <v>278</v>
      </c>
    </row>
    <row r="516" spans="24:25" x14ac:dyDescent="0.25">
      <c r="X516" s="2" t="s">
        <v>2249</v>
      </c>
      <c r="Y516" s="2" t="s">
        <v>2250</v>
      </c>
    </row>
    <row r="517" spans="24:25" x14ac:dyDescent="0.25">
      <c r="X517" s="2" t="s">
        <v>580</v>
      </c>
      <c r="Y517" s="2" t="s">
        <v>338</v>
      </c>
    </row>
    <row r="518" spans="24:25" x14ac:dyDescent="0.25">
      <c r="X518" s="2" t="s">
        <v>2251</v>
      </c>
      <c r="Y518" s="2" t="s">
        <v>2252</v>
      </c>
    </row>
    <row r="519" spans="24:25" x14ac:dyDescent="0.25">
      <c r="X519" s="2" t="s">
        <v>506</v>
      </c>
      <c r="Y519" s="2" t="s">
        <v>269</v>
      </c>
    </row>
    <row r="520" spans="24:25" x14ac:dyDescent="0.25">
      <c r="X520" s="2" t="s">
        <v>2253</v>
      </c>
      <c r="Y520" s="2" t="s">
        <v>299</v>
      </c>
    </row>
    <row r="521" spans="24:25" x14ac:dyDescent="0.25">
      <c r="X521" s="2" t="s">
        <v>509</v>
      </c>
      <c r="Y521" s="2" t="s">
        <v>272</v>
      </c>
    </row>
    <row r="522" spans="24:25" x14ac:dyDescent="0.25">
      <c r="X522" s="2" t="s">
        <v>2254</v>
      </c>
      <c r="Y522" s="2" t="s">
        <v>2255</v>
      </c>
    </row>
    <row r="523" spans="24:25" x14ac:dyDescent="0.25">
      <c r="X523" s="2" t="s">
        <v>2256</v>
      </c>
      <c r="Y523" s="2" t="s">
        <v>2257</v>
      </c>
    </row>
    <row r="524" spans="24:25" x14ac:dyDescent="0.25">
      <c r="X524" s="2" t="s">
        <v>2258</v>
      </c>
      <c r="Y524" s="2" t="s">
        <v>2259</v>
      </c>
    </row>
    <row r="525" spans="24:25" x14ac:dyDescent="0.25">
      <c r="X525" s="2" t="s">
        <v>2260</v>
      </c>
      <c r="Y525" s="2" t="s">
        <v>2261</v>
      </c>
    </row>
    <row r="526" spans="24:25" x14ac:dyDescent="0.25">
      <c r="X526" s="2" t="s">
        <v>2262</v>
      </c>
      <c r="Y526" s="2" t="s">
        <v>2263</v>
      </c>
    </row>
    <row r="527" spans="24:25" x14ac:dyDescent="0.25">
      <c r="X527" s="2" t="s">
        <v>1052</v>
      </c>
      <c r="Y527" s="2" t="s">
        <v>1053</v>
      </c>
    </row>
    <row r="528" spans="24:25" x14ac:dyDescent="0.25">
      <c r="X528" s="2" t="s">
        <v>2264</v>
      </c>
      <c r="Y528" s="2" t="s">
        <v>2265</v>
      </c>
    </row>
    <row r="529" spans="24:25" x14ac:dyDescent="0.25">
      <c r="X529" s="2" t="s">
        <v>2266</v>
      </c>
      <c r="Y529" s="2" t="s">
        <v>2267</v>
      </c>
    </row>
    <row r="530" spans="24:25" x14ac:dyDescent="0.25">
      <c r="X530" s="2" t="s">
        <v>522</v>
      </c>
      <c r="Y530" s="2" t="s">
        <v>283</v>
      </c>
    </row>
    <row r="531" spans="24:25" x14ac:dyDescent="0.25">
      <c r="X531" s="2" t="s">
        <v>2268</v>
      </c>
      <c r="Y531" s="2" t="s">
        <v>2269</v>
      </c>
    </row>
    <row r="532" spans="24:25" x14ac:dyDescent="0.25">
      <c r="X532" s="2" t="s">
        <v>2270</v>
      </c>
      <c r="Y532" s="2" t="s">
        <v>2271</v>
      </c>
    </row>
    <row r="533" spans="24:25" x14ac:dyDescent="0.25">
      <c r="X533" s="2" t="s">
        <v>2272</v>
      </c>
      <c r="Y533" s="2" t="s">
        <v>2273</v>
      </c>
    </row>
    <row r="534" spans="24:25" x14ac:dyDescent="0.25">
      <c r="X534" s="2" t="s">
        <v>2274</v>
      </c>
      <c r="Y534" s="2" t="s">
        <v>2275</v>
      </c>
    </row>
    <row r="535" spans="24:25" x14ac:dyDescent="0.25">
      <c r="X535" s="2" t="s">
        <v>577</v>
      </c>
      <c r="Y535" s="2" t="s">
        <v>335</v>
      </c>
    </row>
    <row r="536" spans="24:25" x14ac:dyDescent="0.25">
      <c r="X536" s="2" t="s">
        <v>2276</v>
      </c>
      <c r="Y536" s="2" t="s">
        <v>2277</v>
      </c>
    </row>
    <row r="537" spans="24:25" x14ac:dyDescent="0.25">
      <c r="X537" s="2" t="s">
        <v>2278</v>
      </c>
      <c r="Y537" s="2" t="s">
        <v>2279</v>
      </c>
    </row>
    <row r="538" spans="24:25" x14ac:dyDescent="0.25">
      <c r="X538" s="2" t="s">
        <v>2280</v>
      </c>
      <c r="Y538" s="2" t="s">
        <v>2281</v>
      </c>
    </row>
    <row r="539" spans="24:25" x14ac:dyDescent="0.25">
      <c r="X539" s="2" t="s">
        <v>1355</v>
      </c>
      <c r="Y539" s="2" t="s">
        <v>1356</v>
      </c>
    </row>
    <row r="540" spans="24:25" x14ac:dyDescent="0.25">
      <c r="X540" s="2" t="s">
        <v>2282</v>
      </c>
      <c r="Y540" s="2" t="s">
        <v>2283</v>
      </c>
    </row>
    <row r="541" spans="24:25" x14ac:dyDescent="0.25">
      <c r="X541" s="2" t="s">
        <v>1349</v>
      </c>
      <c r="Y541" s="2" t="s">
        <v>1350</v>
      </c>
    </row>
    <row r="542" spans="24:25" x14ac:dyDescent="0.25">
      <c r="X542" s="2" t="s">
        <v>2284</v>
      </c>
      <c r="Y542" s="2" t="s">
        <v>2285</v>
      </c>
    </row>
    <row r="543" spans="24:25" x14ac:dyDescent="0.25">
      <c r="X543" s="2" t="s">
        <v>2286</v>
      </c>
      <c r="Y543" s="2" t="s">
        <v>2287</v>
      </c>
    </row>
    <row r="544" spans="24:25" x14ac:dyDescent="0.25">
      <c r="X544" s="2" t="s">
        <v>631</v>
      </c>
      <c r="Y544" s="2" t="s">
        <v>240</v>
      </c>
    </row>
    <row r="545" spans="24:25" x14ac:dyDescent="0.25">
      <c r="X545" s="2" t="s">
        <v>2288</v>
      </c>
      <c r="Y545" s="2" t="s">
        <v>2289</v>
      </c>
    </row>
    <row r="546" spans="24:25" x14ac:dyDescent="0.25">
      <c r="X546" s="2" t="s">
        <v>2290</v>
      </c>
      <c r="Y546" s="2" t="s">
        <v>2291</v>
      </c>
    </row>
    <row r="547" spans="24:25" x14ac:dyDescent="0.25">
      <c r="X547" s="2" t="s">
        <v>2292</v>
      </c>
      <c r="Y547" s="2" t="s">
        <v>2293</v>
      </c>
    </row>
    <row r="548" spans="24:25" x14ac:dyDescent="0.25">
      <c r="X548" s="2" t="s">
        <v>2294</v>
      </c>
      <c r="Y548" s="2" t="s">
        <v>2295</v>
      </c>
    </row>
    <row r="549" spans="24:25" x14ac:dyDescent="0.25">
      <c r="X549" s="2" t="s">
        <v>581</v>
      </c>
      <c r="Y549" s="2" t="s">
        <v>339</v>
      </c>
    </row>
    <row r="550" spans="24:25" x14ac:dyDescent="0.25">
      <c r="X550" s="2" t="s">
        <v>2296</v>
      </c>
      <c r="Y550" s="2" t="s">
        <v>2297</v>
      </c>
    </row>
    <row r="551" spans="24:25" x14ac:dyDescent="0.25">
      <c r="X551" s="2" t="s">
        <v>2298</v>
      </c>
      <c r="Y551" s="2" t="s">
        <v>2299</v>
      </c>
    </row>
    <row r="552" spans="24:25" x14ac:dyDescent="0.25">
      <c r="X552" s="2" t="s">
        <v>2300</v>
      </c>
      <c r="Y552" s="2" t="s">
        <v>2301</v>
      </c>
    </row>
    <row r="553" spans="24:25" x14ac:dyDescent="0.25">
      <c r="X553" s="2" t="s">
        <v>1359</v>
      </c>
      <c r="Y553" s="2" t="s">
        <v>1360</v>
      </c>
    </row>
    <row r="554" spans="24:25" x14ac:dyDescent="0.25">
      <c r="X554" s="2" t="s">
        <v>341</v>
      </c>
      <c r="Y554" s="2" t="s">
        <v>341</v>
      </c>
    </row>
    <row r="555" spans="24:25" x14ac:dyDescent="0.25">
      <c r="X555" s="2" t="s">
        <v>583</v>
      </c>
      <c r="Y555" s="2" t="s">
        <v>1361</v>
      </c>
    </row>
    <row r="556" spans="24:25" x14ac:dyDescent="0.25">
      <c r="X556" s="2" t="s">
        <v>585</v>
      </c>
      <c r="Y556" s="2" t="s">
        <v>460</v>
      </c>
    </row>
    <row r="557" spans="24:25" x14ac:dyDescent="0.25">
      <c r="X557" s="2" t="s">
        <v>1362</v>
      </c>
      <c r="Y557" s="2" t="s">
        <v>467</v>
      </c>
    </row>
    <row r="558" spans="24:25" x14ac:dyDescent="0.25">
      <c r="X558" s="2" t="s">
        <v>1363</v>
      </c>
      <c r="Y558" s="2" t="s">
        <v>468</v>
      </c>
    </row>
    <row r="559" spans="24:25" x14ac:dyDescent="0.25">
      <c r="X559" s="2" t="s">
        <v>342</v>
      </c>
      <c r="Y559" s="2" t="s">
        <v>342</v>
      </c>
    </row>
    <row r="560" spans="24:25" x14ac:dyDescent="0.25">
      <c r="X560" s="2" t="s">
        <v>584</v>
      </c>
      <c r="Y560" s="2" t="s">
        <v>343</v>
      </c>
    </row>
    <row r="561" spans="24:25" x14ac:dyDescent="0.25">
      <c r="X561" s="2" t="s">
        <v>2302</v>
      </c>
      <c r="Y561" s="2" t="s">
        <v>2303</v>
      </c>
    </row>
    <row r="562" spans="24:25" x14ac:dyDescent="0.25">
      <c r="X562" s="2" t="s">
        <v>1368</v>
      </c>
      <c r="Y562" s="2" t="s">
        <v>1369</v>
      </c>
    </row>
    <row r="563" spans="24:25" x14ac:dyDescent="0.25">
      <c r="X563" s="2" t="s">
        <v>1148</v>
      </c>
      <c r="Y563" s="2" t="s">
        <v>262</v>
      </c>
    </row>
    <row r="564" spans="24:25" x14ac:dyDescent="0.25">
      <c r="X564" s="2" t="s">
        <v>2304</v>
      </c>
      <c r="Y564" s="2" t="s">
        <v>1367</v>
      </c>
    </row>
    <row r="565" spans="24:25" x14ac:dyDescent="0.25">
      <c r="X565" s="2" t="s">
        <v>2305</v>
      </c>
      <c r="Y565" s="2" t="s">
        <v>2306</v>
      </c>
    </row>
    <row r="566" spans="24:25" x14ac:dyDescent="0.25">
      <c r="X566" s="2" t="s">
        <v>2307</v>
      </c>
      <c r="Y566" s="2" t="s">
        <v>2308</v>
      </c>
    </row>
    <row r="567" spans="24:25" x14ac:dyDescent="0.25">
      <c r="X567" s="2" t="s">
        <v>558</v>
      </c>
      <c r="Y567" s="2" t="s">
        <v>317</v>
      </c>
    </row>
    <row r="568" spans="24:25" x14ac:dyDescent="0.25">
      <c r="X568" s="2" t="s">
        <v>2309</v>
      </c>
      <c r="Y568" s="2" t="s">
        <v>2310</v>
      </c>
    </row>
    <row r="569" spans="24:25" x14ac:dyDescent="0.25">
      <c r="X569" s="2" t="s">
        <v>1364</v>
      </c>
      <c r="Y569" s="2" t="s">
        <v>1365</v>
      </c>
    </row>
    <row r="570" spans="24:25" x14ac:dyDescent="0.25">
      <c r="X570" s="2" t="s">
        <v>2311</v>
      </c>
      <c r="Y570" s="2" t="s">
        <v>2312</v>
      </c>
    </row>
    <row r="571" spans="24:25" x14ac:dyDescent="0.25">
      <c r="X571" s="463" t="s">
        <v>3920</v>
      </c>
      <c r="Y571" s="2" t="s">
        <v>3921</v>
      </c>
    </row>
    <row r="572" spans="24:25" x14ac:dyDescent="0.25">
      <c r="X572" s="463" t="s">
        <v>3922</v>
      </c>
      <c r="Y572" s="2" t="s">
        <v>3923</v>
      </c>
    </row>
    <row r="573" spans="24:25" x14ac:dyDescent="0.25">
      <c r="X573" s="463" t="s">
        <v>3924</v>
      </c>
      <c r="Y573" s="2" t="s">
        <v>3925</v>
      </c>
    </row>
    <row r="574" spans="24:25" x14ac:dyDescent="0.25">
      <c r="X574" s="2" t="s">
        <v>588</v>
      </c>
      <c r="Y574" s="2" t="s">
        <v>346</v>
      </c>
    </row>
    <row r="575" spans="24:25" x14ac:dyDescent="0.25">
      <c r="X575" s="2" t="s">
        <v>2313</v>
      </c>
      <c r="Y575" s="2" t="s">
        <v>2314</v>
      </c>
    </row>
    <row r="576" spans="24:25" x14ac:dyDescent="0.25">
      <c r="X576" s="2" t="s">
        <v>2315</v>
      </c>
      <c r="Y576" s="2" t="s">
        <v>2316</v>
      </c>
    </row>
    <row r="577" spans="24:25" x14ac:dyDescent="0.25">
      <c r="X577" s="2" t="s">
        <v>589</v>
      </c>
      <c r="Y577" s="2" t="s">
        <v>202</v>
      </c>
    </row>
    <row r="578" spans="24:25" x14ac:dyDescent="0.25">
      <c r="X578" s="2" t="s">
        <v>1372</v>
      </c>
      <c r="Y578" s="2" t="s">
        <v>1373</v>
      </c>
    </row>
    <row r="579" spans="24:25" x14ac:dyDescent="0.25">
      <c r="X579" s="2" t="s">
        <v>587</v>
      </c>
      <c r="Y579" s="2" t="s">
        <v>345</v>
      </c>
    </row>
    <row r="580" spans="24:25" x14ac:dyDescent="0.25">
      <c r="X580" s="2" t="s">
        <v>2317</v>
      </c>
      <c r="Y580" s="2" t="s">
        <v>2318</v>
      </c>
    </row>
    <row r="581" spans="24:25" x14ac:dyDescent="0.25">
      <c r="X581" s="2" t="s">
        <v>2319</v>
      </c>
      <c r="Y581" s="2" t="s">
        <v>2320</v>
      </c>
    </row>
    <row r="582" spans="24:25" x14ac:dyDescent="0.25">
      <c r="X582" s="2" t="s">
        <v>2321</v>
      </c>
      <c r="Y582" s="2" t="s">
        <v>2322</v>
      </c>
    </row>
    <row r="583" spans="24:25" x14ac:dyDescent="0.25">
      <c r="X583" s="2" t="s">
        <v>2323</v>
      </c>
      <c r="Y583" s="2" t="s">
        <v>2324</v>
      </c>
    </row>
    <row r="584" spans="24:25" x14ac:dyDescent="0.25">
      <c r="X584" s="2" t="s">
        <v>590</v>
      </c>
      <c r="Y584" s="2" t="s">
        <v>358</v>
      </c>
    </row>
    <row r="585" spans="24:25" x14ac:dyDescent="0.25">
      <c r="X585" s="2" t="s">
        <v>2325</v>
      </c>
      <c r="Y585" s="2" t="s">
        <v>2326</v>
      </c>
    </row>
    <row r="586" spans="24:25" x14ac:dyDescent="0.25">
      <c r="X586" s="2" t="s">
        <v>2327</v>
      </c>
      <c r="Y586" s="2" t="s">
        <v>2328</v>
      </c>
    </row>
    <row r="587" spans="24:25" x14ac:dyDescent="0.25">
      <c r="X587" s="2" t="s">
        <v>2329</v>
      </c>
      <c r="Y587" s="2" t="s">
        <v>2330</v>
      </c>
    </row>
    <row r="588" spans="24:25" x14ac:dyDescent="0.25">
      <c r="X588" s="2" t="s">
        <v>1126</v>
      </c>
      <c r="Y588" s="2" t="s">
        <v>1127</v>
      </c>
    </row>
    <row r="589" spans="24:25" x14ac:dyDescent="0.25">
      <c r="X589" s="2" t="s">
        <v>1128</v>
      </c>
      <c r="Y589" s="2" t="s">
        <v>1129</v>
      </c>
    </row>
    <row r="590" spans="24:25" x14ac:dyDescent="0.25">
      <c r="X590" s="2" t="s">
        <v>1387</v>
      </c>
      <c r="Y590" s="2" t="s">
        <v>1388</v>
      </c>
    </row>
    <row r="591" spans="24:25" x14ac:dyDescent="0.25">
      <c r="X591" s="2" t="s">
        <v>1374</v>
      </c>
      <c r="Y591" s="2" t="s">
        <v>347</v>
      </c>
    </row>
    <row r="592" spans="24:25" x14ac:dyDescent="0.25">
      <c r="X592" s="2" t="s">
        <v>1375</v>
      </c>
      <c r="Y592" s="2" t="s">
        <v>348</v>
      </c>
    </row>
    <row r="593" spans="24:25" x14ac:dyDescent="0.25">
      <c r="X593" s="2" t="s">
        <v>1376</v>
      </c>
      <c r="Y593" s="2" t="s">
        <v>349</v>
      </c>
    </row>
    <row r="594" spans="24:25" x14ac:dyDescent="0.25">
      <c r="X594" s="2" t="s">
        <v>1377</v>
      </c>
      <c r="Y594" s="2" t="s">
        <v>350</v>
      </c>
    </row>
    <row r="595" spans="24:25" x14ac:dyDescent="0.25">
      <c r="X595" s="2" t="s">
        <v>1378</v>
      </c>
      <c r="Y595" s="2" t="s">
        <v>1379</v>
      </c>
    </row>
    <row r="596" spans="24:25" x14ac:dyDescent="0.25">
      <c r="X596" s="2" t="s">
        <v>1380</v>
      </c>
      <c r="Y596" s="2" t="s">
        <v>351</v>
      </c>
    </row>
    <row r="597" spans="24:25" x14ac:dyDescent="0.25">
      <c r="X597" s="2" t="s">
        <v>1381</v>
      </c>
      <c r="Y597" s="2" t="s">
        <v>352</v>
      </c>
    </row>
    <row r="598" spans="24:25" x14ac:dyDescent="0.25">
      <c r="X598" s="2" t="s">
        <v>1382</v>
      </c>
      <c r="Y598" s="2" t="s">
        <v>353</v>
      </c>
    </row>
    <row r="599" spans="24:25" x14ac:dyDescent="0.25">
      <c r="X599" s="2" t="s">
        <v>1383</v>
      </c>
      <c r="Y599" s="2" t="s">
        <v>354</v>
      </c>
    </row>
    <row r="600" spans="24:25" x14ac:dyDescent="0.25">
      <c r="X600" s="2" t="s">
        <v>1384</v>
      </c>
      <c r="Y600" s="2" t="s">
        <v>355</v>
      </c>
    </row>
    <row r="601" spans="24:25" x14ac:dyDescent="0.25">
      <c r="X601" s="2" t="s">
        <v>1385</v>
      </c>
      <c r="Y601" s="2" t="s">
        <v>356</v>
      </c>
    </row>
    <row r="602" spans="24:25" x14ac:dyDescent="0.25">
      <c r="X602" s="2" t="s">
        <v>1386</v>
      </c>
      <c r="Y602" s="2" t="s">
        <v>357</v>
      </c>
    </row>
    <row r="603" spans="24:25" x14ac:dyDescent="0.25">
      <c r="X603" s="2" t="s">
        <v>3899</v>
      </c>
      <c r="Y603" s="2" t="s">
        <v>3900</v>
      </c>
    </row>
    <row r="604" spans="24:25" x14ac:dyDescent="0.25">
      <c r="X604" s="2" t="s">
        <v>2331</v>
      </c>
      <c r="Y604" s="2" t="s">
        <v>2332</v>
      </c>
    </row>
    <row r="605" spans="24:25" x14ac:dyDescent="0.25">
      <c r="X605" s="2" t="s">
        <v>593</v>
      </c>
      <c r="Y605" s="2" t="s">
        <v>471</v>
      </c>
    </row>
    <row r="606" spans="24:25" x14ac:dyDescent="0.25">
      <c r="X606" s="2" t="s">
        <v>592</v>
      </c>
      <c r="Y606" s="2" t="s">
        <v>360</v>
      </c>
    </row>
    <row r="607" spans="24:25" x14ac:dyDescent="0.25">
      <c r="X607" s="2" t="s">
        <v>591</v>
      </c>
      <c r="Y607" s="2" t="s">
        <v>359</v>
      </c>
    </row>
    <row r="608" spans="24:25" x14ac:dyDescent="0.25">
      <c r="X608" s="2" t="s">
        <v>1389</v>
      </c>
      <c r="Y608" s="2" t="s">
        <v>1390</v>
      </c>
    </row>
    <row r="609" spans="24:25" x14ac:dyDescent="0.25">
      <c r="X609" s="2" t="s">
        <v>2333</v>
      </c>
      <c r="Y609" s="2" t="s">
        <v>2334</v>
      </c>
    </row>
    <row r="610" spans="24:25" x14ac:dyDescent="0.25">
      <c r="X610" s="2" t="s">
        <v>1393</v>
      </c>
      <c r="Y610" s="2" t="s">
        <v>362</v>
      </c>
    </row>
    <row r="611" spans="24:25" x14ac:dyDescent="0.25">
      <c r="X611" s="2" t="s">
        <v>2335</v>
      </c>
      <c r="Y611" s="2" t="s">
        <v>2336</v>
      </c>
    </row>
    <row r="612" spans="24:25" x14ac:dyDescent="0.25">
      <c r="X612" s="2" t="s">
        <v>2337</v>
      </c>
      <c r="Y612" s="2" t="s">
        <v>2338</v>
      </c>
    </row>
    <row r="613" spans="24:25" x14ac:dyDescent="0.25">
      <c r="X613" s="2" t="s">
        <v>2339</v>
      </c>
      <c r="Y613" s="2" t="s">
        <v>2340</v>
      </c>
    </row>
    <row r="614" spans="24:25" x14ac:dyDescent="0.25">
      <c r="X614" s="2" t="s">
        <v>2341</v>
      </c>
      <c r="Y614" s="2" t="s">
        <v>2342</v>
      </c>
    </row>
    <row r="615" spans="24:25" x14ac:dyDescent="0.25">
      <c r="X615" s="2" t="s">
        <v>600</v>
      </c>
      <c r="Y615" s="2" t="s">
        <v>368</v>
      </c>
    </row>
    <row r="616" spans="24:25" x14ac:dyDescent="0.25">
      <c r="X616" s="2" t="s">
        <v>1455</v>
      </c>
      <c r="Y616" s="2" t="s">
        <v>1456</v>
      </c>
    </row>
    <row r="617" spans="24:25" x14ac:dyDescent="0.25">
      <c r="X617" s="2" t="s">
        <v>2343</v>
      </c>
      <c r="Y617" s="2" t="s">
        <v>2344</v>
      </c>
    </row>
    <row r="618" spans="24:25" x14ac:dyDescent="0.25">
      <c r="X618" s="2" t="s">
        <v>2345</v>
      </c>
      <c r="Y618" s="2" t="s">
        <v>2346</v>
      </c>
    </row>
    <row r="619" spans="24:25" x14ac:dyDescent="0.25">
      <c r="X619" s="2" t="s">
        <v>2347</v>
      </c>
      <c r="Y619" s="2" t="s">
        <v>2348</v>
      </c>
    </row>
    <row r="620" spans="24:25" x14ac:dyDescent="0.25">
      <c r="X620" s="2" t="s">
        <v>2349</v>
      </c>
      <c r="Y620" s="2" t="s">
        <v>2350</v>
      </c>
    </row>
    <row r="621" spans="24:25" x14ac:dyDescent="0.25">
      <c r="X621" s="2" t="s">
        <v>596</v>
      </c>
      <c r="Y621" s="2" t="s">
        <v>364</v>
      </c>
    </row>
    <row r="622" spans="24:25" x14ac:dyDescent="0.25">
      <c r="X622" s="2" t="s">
        <v>2351</v>
      </c>
      <c r="Y622" s="2" t="s">
        <v>1399</v>
      </c>
    </row>
    <row r="623" spans="24:25" x14ac:dyDescent="0.25">
      <c r="X623" s="2" t="s">
        <v>2352</v>
      </c>
      <c r="Y623" s="2" t="s">
        <v>2353</v>
      </c>
    </row>
    <row r="624" spans="24:25" x14ac:dyDescent="0.25">
      <c r="X624" s="2" t="s">
        <v>2354</v>
      </c>
      <c r="Y624" s="2" t="s">
        <v>2355</v>
      </c>
    </row>
    <row r="625" spans="24:25" x14ac:dyDescent="0.25">
      <c r="X625" s="2" t="s">
        <v>2356</v>
      </c>
      <c r="Y625" s="2" t="s">
        <v>2357</v>
      </c>
    </row>
    <row r="626" spans="24:25" x14ac:dyDescent="0.25">
      <c r="X626" s="2" t="s">
        <v>1400</v>
      </c>
      <c r="Y626" s="2" t="s">
        <v>1401</v>
      </c>
    </row>
    <row r="627" spans="24:25" x14ac:dyDescent="0.25">
      <c r="X627" s="2" t="s">
        <v>597</v>
      </c>
      <c r="Y627" s="2" t="s">
        <v>365</v>
      </c>
    </row>
    <row r="628" spans="24:25" x14ac:dyDescent="0.25">
      <c r="X628" s="2" t="s">
        <v>598</v>
      </c>
      <c r="Y628" s="2" t="s">
        <v>366</v>
      </c>
    </row>
    <row r="629" spans="24:25" x14ac:dyDescent="0.25">
      <c r="X629" s="2" t="s">
        <v>601</v>
      </c>
      <c r="Y629" s="2" t="s">
        <v>369</v>
      </c>
    </row>
    <row r="630" spans="24:25" x14ac:dyDescent="0.25">
      <c r="X630" s="2" t="s">
        <v>2358</v>
      </c>
      <c r="Y630" s="2" t="s">
        <v>2359</v>
      </c>
    </row>
    <row r="631" spans="24:25" x14ac:dyDescent="0.25">
      <c r="X631" s="2" t="s">
        <v>2360</v>
      </c>
      <c r="Y631" s="2" t="s">
        <v>2361</v>
      </c>
    </row>
    <row r="632" spans="24:25" x14ac:dyDescent="0.25">
      <c r="X632" s="2" t="s">
        <v>2362</v>
      </c>
      <c r="Y632" s="2" t="s">
        <v>2363</v>
      </c>
    </row>
    <row r="633" spans="24:25" x14ac:dyDescent="0.25">
      <c r="X633" s="2" t="s">
        <v>2364</v>
      </c>
      <c r="Y633" s="2" t="s">
        <v>2365</v>
      </c>
    </row>
    <row r="634" spans="24:25" x14ac:dyDescent="0.25">
      <c r="X634" s="2" t="s">
        <v>2366</v>
      </c>
      <c r="Y634" s="2" t="s">
        <v>2367</v>
      </c>
    </row>
    <row r="635" spans="24:25" x14ac:dyDescent="0.25">
      <c r="X635" s="2" t="s">
        <v>2368</v>
      </c>
      <c r="Y635" s="2" t="s">
        <v>2369</v>
      </c>
    </row>
    <row r="636" spans="24:25" x14ac:dyDescent="0.25">
      <c r="X636" s="2" t="s">
        <v>2370</v>
      </c>
      <c r="Y636" s="2" t="s">
        <v>1405</v>
      </c>
    </row>
    <row r="637" spans="24:25" x14ac:dyDescent="0.25">
      <c r="X637" s="2" t="s">
        <v>2371</v>
      </c>
      <c r="Y637" s="2" t="s">
        <v>2372</v>
      </c>
    </row>
    <row r="638" spans="24:25" x14ac:dyDescent="0.25">
      <c r="X638" s="2" t="s">
        <v>603</v>
      </c>
      <c r="Y638" s="2" t="s">
        <v>371</v>
      </c>
    </row>
    <row r="639" spans="24:25" x14ac:dyDescent="0.25">
      <c r="X639" s="2" t="s">
        <v>595</v>
      </c>
      <c r="Y639" s="2" t="s">
        <v>363</v>
      </c>
    </row>
    <row r="640" spans="24:25" x14ac:dyDescent="0.25">
      <c r="X640" s="2" t="s">
        <v>2373</v>
      </c>
      <c r="Y640" s="2" t="s">
        <v>2374</v>
      </c>
    </row>
    <row r="641" spans="24:25" x14ac:dyDescent="0.25">
      <c r="X641" s="2" t="s">
        <v>2375</v>
      </c>
      <c r="Y641" s="2" t="s">
        <v>2376</v>
      </c>
    </row>
    <row r="642" spans="24:25" x14ac:dyDescent="0.25">
      <c r="X642" s="2" t="s">
        <v>602</v>
      </c>
      <c r="Y642" s="2" t="s">
        <v>370</v>
      </c>
    </row>
    <row r="643" spans="24:25" x14ac:dyDescent="0.25">
      <c r="X643" s="2" t="s">
        <v>2377</v>
      </c>
      <c r="Y643" s="2" t="s">
        <v>2378</v>
      </c>
    </row>
    <row r="644" spans="24:25" x14ac:dyDescent="0.25">
      <c r="X644" s="2" t="s">
        <v>2379</v>
      </c>
      <c r="Y644" s="2" t="s">
        <v>2380</v>
      </c>
    </row>
    <row r="645" spans="24:25" x14ac:dyDescent="0.25">
      <c r="X645" s="2" t="s">
        <v>2381</v>
      </c>
      <c r="Y645" s="2" t="s">
        <v>2382</v>
      </c>
    </row>
    <row r="646" spans="24:25" x14ac:dyDescent="0.25">
      <c r="X646" s="2" t="s">
        <v>1396</v>
      </c>
      <c r="Y646" s="2" t="s">
        <v>1397</v>
      </c>
    </row>
    <row r="647" spans="24:25" x14ac:dyDescent="0.25">
      <c r="X647" s="2" t="s">
        <v>1180</v>
      </c>
      <c r="Y647" s="2" t="s">
        <v>1181</v>
      </c>
    </row>
    <row r="648" spans="24:25" x14ac:dyDescent="0.25">
      <c r="X648" s="2" t="s">
        <v>2383</v>
      </c>
      <c r="Y648" s="2" t="s">
        <v>2384</v>
      </c>
    </row>
    <row r="649" spans="24:25" x14ac:dyDescent="0.25">
      <c r="X649" s="2" t="s">
        <v>2385</v>
      </c>
      <c r="Y649" s="2" t="s">
        <v>2386</v>
      </c>
    </row>
    <row r="650" spans="24:25" x14ac:dyDescent="0.25">
      <c r="X650" s="2" t="s">
        <v>1307</v>
      </c>
      <c r="Y650" s="2" t="s">
        <v>1308</v>
      </c>
    </row>
    <row r="651" spans="24:25" x14ac:dyDescent="0.25">
      <c r="X651" s="2" t="s">
        <v>1406</v>
      </c>
      <c r="Y651" s="2" t="s">
        <v>1407</v>
      </c>
    </row>
    <row r="652" spans="24:25" x14ac:dyDescent="0.25">
      <c r="X652" s="2" t="s">
        <v>2387</v>
      </c>
      <c r="Y652" s="2" t="s">
        <v>2388</v>
      </c>
    </row>
    <row r="653" spans="24:25" x14ac:dyDescent="0.25">
      <c r="X653" s="2" t="s">
        <v>2389</v>
      </c>
      <c r="Y653" s="2" t="s">
        <v>2390</v>
      </c>
    </row>
    <row r="654" spans="24:25" x14ac:dyDescent="0.25">
      <c r="X654" s="2" t="s">
        <v>2391</v>
      </c>
      <c r="Y654" s="2" t="s">
        <v>2392</v>
      </c>
    </row>
    <row r="655" spans="24:25" x14ac:dyDescent="0.25">
      <c r="X655" s="2" t="s">
        <v>1408</v>
      </c>
      <c r="Y655" s="2" t="s">
        <v>1409</v>
      </c>
    </row>
    <row r="656" spans="24:25" x14ac:dyDescent="0.25">
      <c r="X656" s="2" t="s">
        <v>2393</v>
      </c>
      <c r="Y656" s="2" t="s">
        <v>2394</v>
      </c>
    </row>
    <row r="657" spans="24:25" x14ac:dyDescent="0.25">
      <c r="X657" s="2" t="s">
        <v>2395</v>
      </c>
      <c r="Y657" s="2" t="s">
        <v>2396</v>
      </c>
    </row>
    <row r="658" spans="24:25" x14ac:dyDescent="0.25">
      <c r="X658" s="2" t="s">
        <v>2397</v>
      </c>
      <c r="Y658" s="2" t="s">
        <v>2398</v>
      </c>
    </row>
    <row r="659" spans="24:25" x14ac:dyDescent="0.25">
      <c r="X659" s="2" t="s">
        <v>2399</v>
      </c>
      <c r="Y659" s="2" t="s">
        <v>1340</v>
      </c>
    </row>
    <row r="660" spans="24:25" x14ac:dyDescent="0.25">
      <c r="X660" s="2" t="s">
        <v>2400</v>
      </c>
      <c r="Y660" s="2" t="s">
        <v>2401</v>
      </c>
    </row>
    <row r="661" spans="24:25" x14ac:dyDescent="0.25">
      <c r="X661" s="2" t="s">
        <v>1394</v>
      </c>
      <c r="Y661" s="2" t="s">
        <v>1395</v>
      </c>
    </row>
    <row r="662" spans="24:25" x14ac:dyDescent="0.25">
      <c r="X662" s="2" t="s">
        <v>1153</v>
      </c>
      <c r="Y662" s="2" t="s">
        <v>438</v>
      </c>
    </row>
    <row r="663" spans="24:25" x14ac:dyDescent="0.25">
      <c r="X663" s="2" t="s">
        <v>1154</v>
      </c>
      <c r="Y663" s="2" t="s">
        <v>439</v>
      </c>
    </row>
    <row r="664" spans="24:25" x14ac:dyDescent="0.25">
      <c r="X664" s="2" t="s">
        <v>635</v>
      </c>
      <c r="Y664" s="2" t="s">
        <v>235</v>
      </c>
    </row>
    <row r="665" spans="24:25" x14ac:dyDescent="0.25">
      <c r="X665" s="2" t="s">
        <v>1412</v>
      </c>
      <c r="Y665" s="2" t="s">
        <v>1413</v>
      </c>
    </row>
    <row r="666" spans="24:25" x14ac:dyDescent="0.25">
      <c r="X666" s="2" t="s">
        <v>1414</v>
      </c>
      <c r="Y666" s="2" t="s">
        <v>1415</v>
      </c>
    </row>
    <row r="667" spans="24:25" x14ac:dyDescent="0.25">
      <c r="X667" s="2" t="s">
        <v>2402</v>
      </c>
      <c r="Y667" s="2" t="s">
        <v>2403</v>
      </c>
    </row>
    <row r="668" spans="24:25" x14ac:dyDescent="0.25">
      <c r="X668" s="2" t="s">
        <v>2404</v>
      </c>
      <c r="Y668" s="2" t="s">
        <v>1411</v>
      </c>
    </row>
    <row r="669" spans="24:25" x14ac:dyDescent="0.25">
      <c r="X669" s="2" t="s">
        <v>2405</v>
      </c>
      <c r="Y669" s="2" t="s">
        <v>2406</v>
      </c>
    </row>
    <row r="670" spans="24:25" x14ac:dyDescent="0.25">
      <c r="X670" s="2" t="s">
        <v>604</v>
      </c>
      <c r="Y670" s="2" t="s">
        <v>372</v>
      </c>
    </row>
    <row r="671" spans="24:25" x14ac:dyDescent="0.25">
      <c r="X671" s="2" t="s">
        <v>521</v>
      </c>
      <c r="Y671" s="2" t="s">
        <v>282</v>
      </c>
    </row>
    <row r="672" spans="24:25" x14ac:dyDescent="0.25">
      <c r="X672" s="2" t="s">
        <v>2407</v>
      </c>
      <c r="Y672" s="2" t="s">
        <v>2408</v>
      </c>
    </row>
    <row r="673" spans="24:25" x14ac:dyDescent="0.25">
      <c r="X673" s="2" t="s">
        <v>1416</v>
      </c>
      <c r="Y673" s="2" t="s">
        <v>374</v>
      </c>
    </row>
    <row r="674" spans="24:25" x14ac:dyDescent="0.25">
      <c r="X674" s="2" t="s">
        <v>2409</v>
      </c>
      <c r="Y674" s="2" t="s">
        <v>376</v>
      </c>
    </row>
    <row r="675" spans="24:25" x14ac:dyDescent="0.25">
      <c r="X675" s="2" t="s">
        <v>1417</v>
      </c>
      <c r="Y675" s="2" t="s">
        <v>1418</v>
      </c>
    </row>
    <row r="676" spans="24:25" x14ac:dyDescent="0.25">
      <c r="X676" s="2" t="s">
        <v>1419</v>
      </c>
      <c r="Y676" s="2" t="s">
        <v>1420</v>
      </c>
    </row>
    <row r="677" spans="24:25" x14ac:dyDescent="0.25">
      <c r="X677" s="2" t="s">
        <v>2410</v>
      </c>
      <c r="Y677" s="2" t="s">
        <v>226</v>
      </c>
    </row>
    <row r="678" spans="24:25" x14ac:dyDescent="0.25">
      <c r="X678" s="2" t="s">
        <v>2411</v>
      </c>
      <c r="Y678" s="2" t="s">
        <v>257</v>
      </c>
    </row>
    <row r="679" spans="24:25" x14ac:dyDescent="0.25">
      <c r="X679" s="2" t="s">
        <v>2412</v>
      </c>
      <c r="Y679" s="2" t="s">
        <v>260</v>
      </c>
    </row>
    <row r="680" spans="24:25" x14ac:dyDescent="0.25">
      <c r="X680" s="2" t="s">
        <v>610</v>
      </c>
      <c r="Y680" s="2" t="s">
        <v>377</v>
      </c>
    </row>
    <row r="681" spans="24:25" x14ac:dyDescent="0.25">
      <c r="X681" s="2" t="s">
        <v>608</v>
      </c>
      <c r="Y681" s="2" t="s">
        <v>375</v>
      </c>
    </row>
    <row r="682" spans="24:25" x14ac:dyDescent="0.25">
      <c r="X682" s="2" t="s">
        <v>2413</v>
      </c>
      <c r="Y682" s="2" t="s">
        <v>1450</v>
      </c>
    </row>
    <row r="683" spans="24:25" x14ac:dyDescent="0.25">
      <c r="X683" s="2" t="s">
        <v>2414</v>
      </c>
      <c r="Y683" s="2" t="s">
        <v>2415</v>
      </c>
    </row>
    <row r="684" spans="24:25" x14ac:dyDescent="0.25">
      <c r="X684" s="2" t="s">
        <v>1421</v>
      </c>
      <c r="Y684" s="2" t="s">
        <v>1422</v>
      </c>
    </row>
    <row r="685" spans="24:25" x14ac:dyDescent="0.25">
      <c r="X685" s="2" t="s">
        <v>2416</v>
      </c>
      <c r="Y685" s="2" t="s">
        <v>2417</v>
      </c>
    </row>
    <row r="686" spans="24:25" x14ac:dyDescent="0.25">
      <c r="X686" s="2" t="s">
        <v>2418</v>
      </c>
      <c r="Y686" s="2" t="s">
        <v>2419</v>
      </c>
    </row>
    <row r="687" spans="24:25" x14ac:dyDescent="0.25">
      <c r="X687" s="2" t="s">
        <v>611</v>
      </c>
      <c r="Y687" s="2" t="s">
        <v>378</v>
      </c>
    </row>
    <row r="688" spans="24:25" x14ac:dyDescent="0.25">
      <c r="X688" s="2" t="s">
        <v>1423</v>
      </c>
      <c r="Y688" s="2" t="s">
        <v>199</v>
      </c>
    </row>
    <row r="689" spans="24:25" x14ac:dyDescent="0.25">
      <c r="X689" s="2" t="s">
        <v>2420</v>
      </c>
      <c r="Y689" s="2" t="s">
        <v>2421</v>
      </c>
    </row>
    <row r="690" spans="24:25" x14ac:dyDescent="0.25">
      <c r="X690" s="2" t="s">
        <v>1424</v>
      </c>
      <c r="Y690" s="2" t="s">
        <v>1425</v>
      </c>
    </row>
    <row r="691" spans="24:25" x14ac:dyDescent="0.25">
      <c r="X691" s="2" t="s">
        <v>2422</v>
      </c>
      <c r="Y691" s="2" t="s">
        <v>2423</v>
      </c>
    </row>
    <row r="692" spans="24:25" x14ac:dyDescent="0.25">
      <c r="X692" s="2" t="s">
        <v>1178</v>
      </c>
      <c r="Y692" s="2" t="s">
        <v>1179</v>
      </c>
    </row>
    <row r="693" spans="24:25" x14ac:dyDescent="0.25">
      <c r="X693" s="2" t="s">
        <v>2424</v>
      </c>
      <c r="Y693" s="2" t="s">
        <v>2425</v>
      </c>
    </row>
    <row r="694" spans="24:25" x14ac:dyDescent="0.25">
      <c r="X694" s="2" t="s">
        <v>2426</v>
      </c>
      <c r="Y694" s="2" t="s">
        <v>2427</v>
      </c>
    </row>
    <row r="695" spans="24:25" x14ac:dyDescent="0.25">
      <c r="X695" s="2" t="s">
        <v>2428</v>
      </c>
      <c r="Y695" s="2" t="s">
        <v>2429</v>
      </c>
    </row>
    <row r="696" spans="24:25" x14ac:dyDescent="0.25">
      <c r="X696" s="2" t="s">
        <v>2430</v>
      </c>
      <c r="Y696" s="2" t="s">
        <v>380</v>
      </c>
    </row>
    <row r="697" spans="24:25" x14ac:dyDescent="0.25">
      <c r="X697" s="2" t="s">
        <v>1428</v>
      </c>
      <c r="Y697" s="2" t="s">
        <v>1429</v>
      </c>
    </row>
    <row r="698" spans="24:25" x14ac:dyDescent="0.25">
      <c r="X698" s="2" t="s">
        <v>1430</v>
      </c>
      <c r="Y698" s="2" t="s">
        <v>1431</v>
      </c>
    </row>
    <row r="699" spans="24:25" x14ac:dyDescent="0.25">
      <c r="X699" s="2" t="s">
        <v>614</v>
      </c>
      <c r="Y699" s="2" t="s">
        <v>454</v>
      </c>
    </row>
    <row r="700" spans="24:25" x14ac:dyDescent="0.25">
      <c r="X700" s="2" t="s">
        <v>2431</v>
      </c>
      <c r="Y700" s="2" t="s">
        <v>2432</v>
      </c>
    </row>
    <row r="701" spans="24:25" x14ac:dyDescent="0.25">
      <c r="X701" s="2" t="s">
        <v>2433</v>
      </c>
      <c r="Y701" s="2" t="s">
        <v>2434</v>
      </c>
    </row>
    <row r="702" spans="24:25" x14ac:dyDescent="0.25">
      <c r="X702" s="2" t="s">
        <v>1426</v>
      </c>
      <c r="Y702" s="2" t="s">
        <v>1427</v>
      </c>
    </row>
    <row r="703" spans="24:25" x14ac:dyDescent="0.25">
      <c r="X703" s="2" t="s">
        <v>612</v>
      </c>
      <c r="Y703" s="2" t="s">
        <v>379</v>
      </c>
    </row>
    <row r="704" spans="24:25" x14ac:dyDescent="0.25">
      <c r="X704" s="2" t="s">
        <v>2435</v>
      </c>
      <c r="Y704" s="2" t="s">
        <v>2436</v>
      </c>
    </row>
    <row r="705" spans="24:25" x14ac:dyDescent="0.25">
      <c r="X705" s="2" t="s">
        <v>2437</v>
      </c>
      <c r="Y705" s="2" t="s">
        <v>2438</v>
      </c>
    </row>
    <row r="706" spans="24:25" x14ac:dyDescent="0.25">
      <c r="X706" s="2" t="s">
        <v>2439</v>
      </c>
      <c r="Y706" s="2" t="s">
        <v>2440</v>
      </c>
    </row>
    <row r="707" spans="24:25" x14ac:dyDescent="0.25">
      <c r="X707" s="2" t="s">
        <v>1437</v>
      </c>
      <c r="Y707" s="2" t="s">
        <v>1438</v>
      </c>
    </row>
    <row r="708" spans="24:25" x14ac:dyDescent="0.25">
      <c r="X708" s="2" t="s">
        <v>2441</v>
      </c>
      <c r="Y708" s="2" t="s">
        <v>2442</v>
      </c>
    </row>
    <row r="709" spans="24:25" x14ac:dyDescent="0.25">
      <c r="X709" s="2" t="s">
        <v>615</v>
      </c>
      <c r="Y709" s="2" t="s">
        <v>381</v>
      </c>
    </row>
    <row r="710" spans="24:25" x14ac:dyDescent="0.25">
      <c r="X710" s="2" t="s">
        <v>2443</v>
      </c>
      <c r="Y710" s="2" t="s">
        <v>2444</v>
      </c>
    </row>
    <row r="711" spans="24:25" x14ac:dyDescent="0.25">
      <c r="X711" s="2" t="s">
        <v>2445</v>
      </c>
      <c r="Y711" s="2" t="s">
        <v>2446</v>
      </c>
    </row>
    <row r="712" spans="24:25" x14ac:dyDescent="0.25">
      <c r="X712" s="2" t="s">
        <v>617</v>
      </c>
      <c r="Y712" s="2" t="s">
        <v>455</v>
      </c>
    </row>
    <row r="713" spans="24:25" x14ac:dyDescent="0.25">
      <c r="X713" s="2" t="s">
        <v>1433</v>
      </c>
      <c r="Y713" s="2" t="s">
        <v>1434</v>
      </c>
    </row>
    <row r="714" spans="24:25" x14ac:dyDescent="0.25">
      <c r="X714" s="2" t="s">
        <v>1435</v>
      </c>
      <c r="Y714" s="2" t="s">
        <v>1436</v>
      </c>
    </row>
    <row r="715" spans="24:25" x14ac:dyDescent="0.25">
      <c r="X715" s="2" t="s">
        <v>1432</v>
      </c>
      <c r="Y715" s="2" t="s">
        <v>190</v>
      </c>
    </row>
    <row r="716" spans="24:25" x14ac:dyDescent="0.25">
      <c r="X716" s="2" t="s">
        <v>2447</v>
      </c>
      <c r="Y716" s="2" t="s">
        <v>2448</v>
      </c>
    </row>
    <row r="717" spans="24:25" x14ac:dyDescent="0.25">
      <c r="X717" s="2" t="s">
        <v>2449</v>
      </c>
      <c r="Y717" s="2" t="s">
        <v>2450</v>
      </c>
    </row>
    <row r="718" spans="24:25" x14ac:dyDescent="0.25">
      <c r="X718" s="2" t="s">
        <v>1692</v>
      </c>
      <c r="Y718" s="2" t="s">
        <v>1691</v>
      </c>
    </row>
    <row r="719" spans="24:25" x14ac:dyDescent="0.25">
      <c r="X719" s="2" t="s">
        <v>1694</v>
      </c>
      <c r="Y719" s="2" t="s">
        <v>1693</v>
      </c>
    </row>
    <row r="720" spans="24:25" x14ac:dyDescent="0.25">
      <c r="X720" s="2" t="s">
        <v>616</v>
      </c>
      <c r="Y720" s="2" t="s">
        <v>461</v>
      </c>
    </row>
    <row r="721" spans="24:25" x14ac:dyDescent="0.25">
      <c r="X721" s="2" t="s">
        <v>1695</v>
      </c>
      <c r="Y721" s="2" t="s">
        <v>1442</v>
      </c>
    </row>
    <row r="722" spans="24:25" x14ac:dyDescent="0.25">
      <c r="X722" s="2" t="s">
        <v>1225</v>
      </c>
      <c r="Y722" s="2" t="s">
        <v>1226</v>
      </c>
    </row>
    <row r="723" spans="24:25" x14ac:dyDescent="0.25">
      <c r="X723" s="2" t="s">
        <v>1696</v>
      </c>
      <c r="Y723" s="2" t="s">
        <v>1156</v>
      </c>
    </row>
    <row r="724" spans="24:25" x14ac:dyDescent="0.25">
      <c r="X724" s="2" t="s">
        <v>534</v>
      </c>
      <c r="Y724" s="2" t="s">
        <v>295</v>
      </c>
    </row>
    <row r="725" spans="24:25" x14ac:dyDescent="0.25">
      <c r="X725" s="2" t="s">
        <v>1698</v>
      </c>
      <c r="Y725" s="2" t="s">
        <v>1697</v>
      </c>
    </row>
    <row r="726" spans="24:25" x14ac:dyDescent="0.25">
      <c r="X726" s="2" t="s">
        <v>618</v>
      </c>
      <c r="Y726" s="2" t="s">
        <v>456</v>
      </c>
    </row>
    <row r="727" spans="24:25" x14ac:dyDescent="0.25">
      <c r="X727" s="2" t="s">
        <v>1699</v>
      </c>
      <c r="Y727" s="2" t="s">
        <v>1444</v>
      </c>
    </row>
    <row r="728" spans="24:25" x14ac:dyDescent="0.25">
      <c r="X728" s="2" t="s">
        <v>1701</v>
      </c>
      <c r="Y728" s="2" t="s">
        <v>1700</v>
      </c>
    </row>
    <row r="729" spans="24:25" x14ac:dyDescent="0.25">
      <c r="X729" s="2" t="s">
        <v>1702</v>
      </c>
      <c r="Y729" s="2" t="s">
        <v>1440</v>
      </c>
    </row>
    <row r="730" spans="24:25" x14ac:dyDescent="0.25">
      <c r="X730" s="2" t="s">
        <v>1447</v>
      </c>
      <c r="Y730" s="2" t="s">
        <v>1448</v>
      </c>
    </row>
    <row r="731" spans="24:25" x14ac:dyDescent="0.25">
      <c r="X731" s="2" t="s">
        <v>619</v>
      </c>
      <c r="Y731" s="2" t="s">
        <v>382</v>
      </c>
    </row>
    <row r="732" spans="24:25" x14ac:dyDescent="0.25">
      <c r="X732" s="2" t="s">
        <v>1451</v>
      </c>
      <c r="Y732" s="2" t="s">
        <v>1452</v>
      </c>
    </row>
    <row r="733" spans="24:25" x14ac:dyDescent="0.25">
      <c r="X733" s="2" t="s">
        <v>1453</v>
      </c>
      <c r="Y733" s="2" t="s">
        <v>1454</v>
      </c>
    </row>
    <row r="734" spans="24:25" x14ac:dyDescent="0.25">
      <c r="X734" s="2" t="s">
        <v>1704</v>
      </c>
      <c r="Y734" s="2" t="s">
        <v>1703</v>
      </c>
    </row>
    <row r="735" spans="24:25" x14ac:dyDescent="0.25">
      <c r="X735" s="2" t="s">
        <v>1706</v>
      </c>
      <c r="Y735" s="2" t="s">
        <v>1705</v>
      </c>
    </row>
    <row r="736" spans="24:25" x14ac:dyDescent="0.25">
      <c r="X736" s="2" t="s">
        <v>1708</v>
      </c>
      <c r="Y736" s="2" t="s">
        <v>1707</v>
      </c>
    </row>
    <row r="737" spans="24:25" x14ac:dyDescent="0.25">
      <c r="X737" s="2" t="s">
        <v>1710</v>
      </c>
      <c r="Y737" s="2" t="s">
        <v>1709</v>
      </c>
    </row>
    <row r="738" spans="24:25" x14ac:dyDescent="0.25">
      <c r="X738" s="2" t="s">
        <v>1712</v>
      </c>
      <c r="Y738" s="2" t="s">
        <v>1711</v>
      </c>
    </row>
    <row r="739" spans="24:25" x14ac:dyDescent="0.25">
      <c r="X739" s="2" t="s">
        <v>1714</v>
      </c>
      <c r="Y739" s="2" t="s">
        <v>1713</v>
      </c>
    </row>
    <row r="740" spans="24:25" x14ac:dyDescent="0.25">
      <c r="X740" s="2" t="s">
        <v>1716</v>
      </c>
      <c r="Y740" s="2" t="s">
        <v>1715</v>
      </c>
    </row>
    <row r="741" spans="24:25" x14ac:dyDescent="0.25">
      <c r="X741" s="2" t="s">
        <v>1718</v>
      </c>
      <c r="Y741" s="2" t="s">
        <v>1717</v>
      </c>
    </row>
    <row r="742" spans="24:25" x14ac:dyDescent="0.25">
      <c r="X742" s="2" t="s">
        <v>1720</v>
      </c>
      <c r="Y742" s="2" t="s">
        <v>1719</v>
      </c>
    </row>
  </sheetData>
  <autoFilter ref="A1:AW391" xr:uid="{91F541FE-685D-4886-B5B3-7F8237A91599}">
    <filterColumn colId="3" showButton="0"/>
    <filterColumn colId="5" showButton="0"/>
    <filterColumn colId="9" showButton="0"/>
    <filterColumn colId="11" showButton="0"/>
    <filterColumn colId="15" showButton="0"/>
    <filterColumn colId="19" showButton="0"/>
    <filterColumn colId="21" showButton="0"/>
    <filterColumn colId="23" showButton="0"/>
    <filterColumn colId="25" showButton="0"/>
    <filterColumn colId="27" showButton="0"/>
    <filterColumn colId="29" showButton="0"/>
    <filterColumn colId="31" showButton="0"/>
    <filterColumn colId="42" showButton="0"/>
    <filterColumn colId="44" showButton="0"/>
    <filterColumn colId="46" showButton="0"/>
  </autoFilter>
  <sortState xmlns:xlrd2="http://schemas.microsoft.com/office/spreadsheetml/2017/richdata2" ref="V2:W255">
    <sortCondition ref="V2:V255"/>
  </sortState>
  <mergeCells count="15">
    <mergeCell ref="AS1:AT1"/>
    <mergeCell ref="AB1:AC1"/>
    <mergeCell ref="AU1:AV1"/>
    <mergeCell ref="T1:U1"/>
    <mergeCell ref="AD1:AE1"/>
    <mergeCell ref="D1:E1"/>
    <mergeCell ref="F1:G1"/>
    <mergeCell ref="AQ1:AR1"/>
    <mergeCell ref="AF1:AG1"/>
    <mergeCell ref="J1:K1"/>
    <mergeCell ref="L1:M1"/>
    <mergeCell ref="P1:Q1"/>
    <mergeCell ref="X1:Y1"/>
    <mergeCell ref="Z1:AA1"/>
    <mergeCell ref="V1:W1"/>
  </mergeCells>
  <conditionalFormatting sqref="X2:X391">
    <cfRule type="duplicateValues" dxfId="144" priority="1"/>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4" id="{0C2718D9-7BBB-41CA-A8C4-7AF828E757D3}">
            <xm:f>AND(OR('Add. information private labels'!$B$30=$B$3,'Add. information private labels'!$B$31=$B$3,'Add. information private labels'!$B$33=$B$3))</xm:f>
            <x14:dxf/>
          </x14:cfRule>
          <xm:sqref>B33:D33</xm:sqref>
        </x14:conditionalFormatting>
        <x14:conditionalFormatting xmlns:xm="http://schemas.microsoft.com/office/excel/2006/main">
          <x14:cfRule type="expression" priority="598" id="{A51CBF4E-3B26-4FA5-AA22-37CFA57FBEB1}">
            <xm:f>'Product data sheet'!#REF!=$AU$3</xm:f>
            <x14:dxf/>
          </x14:cfRule>
          <xm:sqref>B63:C65</xm:sqref>
        </x14:conditionalFormatting>
        <x14:conditionalFormatting xmlns:xm="http://schemas.microsoft.com/office/excel/2006/main">
          <x14:cfRule type="expression" priority="2" id="{5CC29E41-B76A-4914-8FB3-EE5F3D33AD32}">
            <xm:f>'Product data sheet'!$D$8=$B$3</xm:f>
            <x14:dxf/>
          </x14:cfRule>
          <xm:sqref>A100:F102</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A92C-4DA2-4B42-B702-61CBAC05E654}">
  <dimension ref="A1:AA105"/>
  <sheetViews>
    <sheetView workbookViewId="0"/>
  </sheetViews>
  <sheetFormatPr baseColWidth="10" defaultColWidth="9" defaultRowHeight="15.75" x14ac:dyDescent="0.25"/>
  <cols>
    <col min="1" max="1" width="43.75" style="2" bestFit="1" customWidth="1"/>
    <col min="2" max="2" width="38.875" style="2" bestFit="1" customWidth="1"/>
    <col min="3" max="3" width="24.625" style="2" bestFit="1" customWidth="1"/>
    <col min="4" max="4" width="32.875" style="2" bestFit="1" customWidth="1"/>
    <col min="5" max="5" width="20.5" style="2" bestFit="1" customWidth="1"/>
    <col min="6" max="6" width="46" style="2" bestFit="1" customWidth="1"/>
    <col min="7" max="7" width="39.625" style="2" bestFit="1" customWidth="1"/>
    <col min="8" max="8" width="30.5" style="2" bestFit="1" customWidth="1"/>
    <col min="9" max="9" width="28.125" style="2" bestFit="1" customWidth="1"/>
    <col min="10" max="10" width="31" style="2" bestFit="1" customWidth="1"/>
    <col min="11" max="11" width="76.875" style="2" bestFit="1" customWidth="1"/>
    <col min="12" max="12" width="22.375" style="2" bestFit="1" customWidth="1"/>
    <col min="13" max="13" width="91.625" style="2" bestFit="1" customWidth="1"/>
    <col min="14" max="14" width="23.25" style="2" bestFit="1" customWidth="1"/>
    <col min="15" max="15" width="15" style="2" bestFit="1" customWidth="1"/>
    <col min="16" max="16" width="18.75" style="2" bestFit="1" customWidth="1"/>
    <col min="17" max="17" width="17.625" style="2" bestFit="1" customWidth="1"/>
    <col min="18" max="18" width="26.125" style="2" bestFit="1" customWidth="1"/>
    <col min="19" max="19" width="18.375" style="2" bestFit="1" customWidth="1"/>
    <col min="20" max="20" width="38.25" style="2" customWidth="1"/>
    <col min="21" max="21" width="38.25" style="2" bestFit="1" customWidth="1"/>
    <col min="22" max="22" width="104.75" style="2" bestFit="1" customWidth="1"/>
    <col min="23" max="23" width="27.875" style="2" bestFit="1" customWidth="1"/>
    <col min="24" max="24" width="61.875" style="2" bestFit="1" customWidth="1"/>
    <col min="25" max="25" width="33.875" style="2" bestFit="1" customWidth="1"/>
    <col min="26" max="26" width="14.125" style="2" bestFit="1" customWidth="1"/>
    <col min="27" max="27" width="20.375" style="2" bestFit="1" customWidth="1"/>
    <col min="28" max="16384" width="9" style="2"/>
  </cols>
  <sheetData>
    <row r="1" spans="1:27" x14ac:dyDescent="0.25">
      <c r="A1" s="302" t="s">
        <v>2465</v>
      </c>
      <c r="B1" s="302" t="s">
        <v>1673</v>
      </c>
      <c r="C1" s="302" t="s">
        <v>2563</v>
      </c>
      <c r="D1" s="303" t="s">
        <v>2476</v>
      </c>
      <c r="E1" s="303" t="s">
        <v>2477</v>
      </c>
      <c r="F1" s="303" t="s">
        <v>2502</v>
      </c>
      <c r="G1" s="302" t="s">
        <v>2504</v>
      </c>
      <c r="H1" s="302" t="s">
        <v>2503</v>
      </c>
      <c r="I1" s="302" t="s">
        <v>2506</v>
      </c>
      <c r="J1" s="302" t="s">
        <v>2507</v>
      </c>
      <c r="K1" s="303" t="s">
        <v>2505</v>
      </c>
      <c r="L1" s="303" t="s">
        <v>2536</v>
      </c>
      <c r="M1" s="303" t="s">
        <v>2537</v>
      </c>
      <c r="N1" s="302" t="s">
        <v>2538</v>
      </c>
      <c r="O1" s="303" t="s">
        <v>2540</v>
      </c>
      <c r="P1" s="303" t="s">
        <v>2541</v>
      </c>
      <c r="Q1" s="303" t="s">
        <v>2542</v>
      </c>
      <c r="R1" s="345" t="s">
        <v>2562</v>
      </c>
      <c r="S1" s="302" t="s">
        <v>2545</v>
      </c>
      <c r="T1" s="303" t="s">
        <v>2553</v>
      </c>
      <c r="U1" s="303" t="s">
        <v>2546</v>
      </c>
      <c r="V1" s="303" t="s">
        <v>2547</v>
      </c>
      <c r="W1" s="303" t="s">
        <v>2550</v>
      </c>
      <c r="X1" s="303" t="s">
        <v>2551</v>
      </c>
      <c r="Y1" s="303" t="s">
        <v>2552</v>
      </c>
      <c r="Z1" s="302" t="s">
        <v>2555</v>
      </c>
      <c r="AA1" s="302" t="s">
        <v>2556</v>
      </c>
    </row>
    <row r="2" spans="1:27" x14ac:dyDescent="0.25">
      <c r="A2" s="2" t="s">
        <v>2796</v>
      </c>
      <c r="B2" s="2" t="s">
        <v>2796</v>
      </c>
      <c r="C2" s="2" t="s">
        <v>2796</v>
      </c>
      <c r="D2" s="2" t="s">
        <v>2796</v>
      </c>
      <c r="E2" s="2" t="s">
        <v>2478</v>
      </c>
      <c r="F2" s="2" t="s">
        <v>3196</v>
      </c>
      <c r="G2" s="2" t="s">
        <v>2796</v>
      </c>
      <c r="H2" s="2" t="s">
        <v>3272</v>
      </c>
      <c r="I2" s="2" t="s">
        <v>3275</v>
      </c>
      <c r="J2" s="2" t="s">
        <v>3291</v>
      </c>
      <c r="K2" s="2" t="s">
        <v>2796</v>
      </c>
      <c r="M2" s="2" t="s">
        <v>3293</v>
      </c>
      <c r="N2" s="2" t="s">
        <v>2796</v>
      </c>
      <c r="O2" s="2" t="s">
        <v>2796</v>
      </c>
      <c r="P2" s="2" t="s">
        <v>2796</v>
      </c>
      <c r="Q2" s="2" t="s">
        <v>2796</v>
      </c>
      <c r="R2" s="2" t="s">
        <v>2796</v>
      </c>
      <c r="S2" s="2" t="s">
        <v>2796</v>
      </c>
      <c r="T2" s="2" t="s">
        <v>2796</v>
      </c>
      <c r="U2" s="2" t="s">
        <v>2796</v>
      </c>
      <c r="V2" s="2" t="s">
        <v>2796</v>
      </c>
      <c r="W2" s="2" t="s">
        <v>2796</v>
      </c>
      <c r="X2" s="2" t="s">
        <v>2796</v>
      </c>
      <c r="Y2" s="2" t="s">
        <v>2796</v>
      </c>
      <c r="Z2" s="2" t="s">
        <v>2796</v>
      </c>
      <c r="AA2" s="2" t="s">
        <v>2796</v>
      </c>
    </row>
    <row r="3" spans="1:27" x14ac:dyDescent="0.25">
      <c r="A3" s="2" t="s">
        <v>3180</v>
      </c>
      <c r="B3" s="2" t="s">
        <v>215</v>
      </c>
      <c r="C3" s="2" t="s">
        <v>3191</v>
      </c>
      <c r="D3" s="2" t="s">
        <v>3194</v>
      </c>
      <c r="E3" s="2" t="s">
        <v>2479</v>
      </c>
      <c r="F3" s="2" t="s">
        <v>3197</v>
      </c>
      <c r="G3" s="2" t="s">
        <v>2794</v>
      </c>
      <c r="H3" s="2" t="s">
        <v>3273</v>
      </c>
      <c r="I3" s="2" t="s">
        <v>3276</v>
      </c>
      <c r="J3" s="2" t="s">
        <v>3280</v>
      </c>
      <c r="K3" s="2" t="s">
        <v>2794</v>
      </c>
      <c r="L3" s="2" t="s">
        <v>2794</v>
      </c>
      <c r="M3" s="2" t="s">
        <v>3294</v>
      </c>
      <c r="N3" s="2" t="s">
        <v>3309</v>
      </c>
      <c r="O3" s="2" t="s">
        <v>215</v>
      </c>
      <c r="P3" s="2" t="s">
        <v>1017</v>
      </c>
      <c r="Q3" s="2" t="s">
        <v>3315</v>
      </c>
      <c r="R3" s="2" t="s">
        <v>3535</v>
      </c>
      <c r="S3" s="2" t="s">
        <v>3320</v>
      </c>
      <c r="T3" s="2" t="s">
        <v>3324</v>
      </c>
      <c r="U3" s="2" t="s">
        <v>3326</v>
      </c>
      <c r="V3" s="2" t="s">
        <v>3351</v>
      </c>
      <c r="W3" s="2" t="s">
        <v>3453</v>
      </c>
      <c r="X3" s="2" t="s">
        <v>3460</v>
      </c>
      <c r="Y3" s="2" t="s">
        <v>3523</v>
      </c>
      <c r="Z3" s="2" t="s">
        <v>3526</v>
      </c>
      <c r="AA3" s="332" t="s">
        <v>3104</v>
      </c>
    </row>
    <row r="4" spans="1:27" x14ac:dyDescent="0.25">
      <c r="A4" s="2" t="s">
        <v>2702</v>
      </c>
      <c r="B4" s="2" t="s">
        <v>2474</v>
      </c>
      <c r="C4" s="2" t="s">
        <v>3192</v>
      </c>
      <c r="D4" s="2" t="s">
        <v>3195</v>
      </c>
      <c r="E4" s="2" t="s">
        <v>2480</v>
      </c>
      <c r="F4" s="2" t="s">
        <v>3198</v>
      </c>
      <c r="G4" s="2" t="s">
        <v>3271</v>
      </c>
      <c r="H4" s="2" t="s">
        <v>3274</v>
      </c>
      <c r="I4" s="2" t="s">
        <v>3277</v>
      </c>
      <c r="J4" s="2" t="s">
        <v>3281</v>
      </c>
      <c r="K4" s="2" t="s">
        <v>3292</v>
      </c>
      <c r="M4" s="2" t="s">
        <v>3295</v>
      </c>
      <c r="N4" s="2" t="s">
        <v>3310</v>
      </c>
      <c r="O4" s="2" t="s">
        <v>2474</v>
      </c>
      <c r="P4" s="2" t="s">
        <v>58</v>
      </c>
      <c r="Q4" s="2" t="s">
        <v>3316</v>
      </c>
      <c r="R4" s="2" t="s">
        <v>3536</v>
      </c>
      <c r="S4" s="2" t="s">
        <v>3321</v>
      </c>
      <c r="T4" s="2" t="s">
        <v>3325</v>
      </c>
      <c r="U4" s="2" t="s">
        <v>3327</v>
      </c>
      <c r="V4" s="2" t="s">
        <v>3352</v>
      </c>
      <c r="W4" s="2" t="s">
        <v>3454</v>
      </c>
      <c r="X4" s="2" t="s">
        <v>3461</v>
      </c>
      <c r="Y4" s="2" t="s">
        <v>3524</v>
      </c>
      <c r="Z4" s="2" t="s">
        <v>3527</v>
      </c>
      <c r="AA4" s="332" t="s">
        <v>3529</v>
      </c>
    </row>
    <row r="5" spans="1:27" x14ac:dyDescent="0.25">
      <c r="A5" s="2" t="s">
        <v>3181</v>
      </c>
      <c r="B5" s="2" t="s">
        <v>2473</v>
      </c>
      <c r="C5" s="2" t="s">
        <v>3193</v>
      </c>
      <c r="F5" s="2" t="s">
        <v>3199</v>
      </c>
      <c r="I5" s="2" t="s">
        <v>2544</v>
      </c>
      <c r="J5" s="2" t="s">
        <v>3282</v>
      </c>
      <c r="M5" s="2" t="s">
        <v>3296</v>
      </c>
      <c r="N5" s="2" t="s">
        <v>3311</v>
      </c>
      <c r="P5" s="2" t="s">
        <v>213</v>
      </c>
      <c r="Q5" s="2" t="s">
        <v>3318</v>
      </c>
      <c r="R5" s="2" t="s">
        <v>3537</v>
      </c>
      <c r="S5" s="2" t="s">
        <v>3322</v>
      </c>
      <c r="U5" s="2" t="s">
        <v>3328</v>
      </c>
      <c r="V5" s="2" t="s">
        <v>3353</v>
      </c>
      <c r="W5" s="2" t="s">
        <v>3455</v>
      </c>
      <c r="X5" s="2" t="s">
        <v>3462</v>
      </c>
      <c r="Y5" s="2" t="s">
        <v>3525</v>
      </c>
      <c r="Z5" s="2" t="s">
        <v>2557</v>
      </c>
      <c r="AA5" s="332" t="s">
        <v>3531</v>
      </c>
    </row>
    <row r="6" spans="1:27" x14ac:dyDescent="0.25">
      <c r="A6" s="2" t="s">
        <v>2719</v>
      </c>
      <c r="B6" s="2" t="s">
        <v>211</v>
      </c>
      <c r="F6" s="2" t="s">
        <v>3200</v>
      </c>
      <c r="I6" s="2" t="s">
        <v>3278</v>
      </c>
      <c r="J6" s="2" t="s">
        <v>3283</v>
      </c>
      <c r="M6" s="2" t="s">
        <v>3297</v>
      </c>
      <c r="N6" s="2" t="s">
        <v>3312</v>
      </c>
      <c r="P6" s="2" t="s">
        <v>2543</v>
      </c>
      <c r="Q6" s="2" t="s">
        <v>3317</v>
      </c>
      <c r="S6" s="2" t="s">
        <v>3323</v>
      </c>
      <c r="U6" s="2" t="s">
        <v>3329</v>
      </c>
      <c r="V6" s="2" t="s">
        <v>3354</v>
      </c>
      <c r="W6" s="2" t="s">
        <v>2549</v>
      </c>
      <c r="X6" s="2" t="s">
        <v>3463</v>
      </c>
      <c r="Z6" s="2" t="s">
        <v>3528</v>
      </c>
      <c r="AA6" s="332" t="s">
        <v>3103</v>
      </c>
    </row>
    <row r="7" spans="1:27" x14ac:dyDescent="0.25">
      <c r="A7" s="2" t="s">
        <v>3182</v>
      </c>
      <c r="B7" s="2" t="s">
        <v>2475</v>
      </c>
      <c r="F7" s="2" t="s">
        <v>2485</v>
      </c>
      <c r="I7" s="2" t="s">
        <v>3279</v>
      </c>
      <c r="J7" s="2" t="s">
        <v>3284</v>
      </c>
      <c r="M7" s="2" t="s">
        <v>3298</v>
      </c>
      <c r="N7" s="2" t="s">
        <v>3313</v>
      </c>
      <c r="Q7" s="2" t="s">
        <v>3319</v>
      </c>
      <c r="U7" s="2" t="s">
        <v>3330</v>
      </c>
      <c r="V7" s="2" t="s">
        <v>3355</v>
      </c>
      <c r="W7" s="2" t="s">
        <v>3456</v>
      </c>
      <c r="X7" s="2" t="s">
        <v>3464</v>
      </c>
      <c r="AA7" s="332" t="s">
        <v>2558</v>
      </c>
    </row>
    <row r="8" spans="1:27" x14ac:dyDescent="0.25">
      <c r="A8" s="2" t="s">
        <v>2701</v>
      </c>
      <c r="B8" s="2" t="s">
        <v>3189</v>
      </c>
      <c r="F8" s="2" t="s">
        <v>3201</v>
      </c>
      <c r="J8" s="2" t="s">
        <v>3285</v>
      </c>
      <c r="M8" s="2" t="s">
        <v>3299</v>
      </c>
      <c r="N8" s="2" t="s">
        <v>3314</v>
      </c>
      <c r="U8" s="2" t="s">
        <v>3331</v>
      </c>
      <c r="V8" s="2" t="s">
        <v>3356</v>
      </c>
      <c r="W8" s="2" t="s">
        <v>3457</v>
      </c>
      <c r="X8" s="2" t="s">
        <v>3465</v>
      </c>
      <c r="AA8" s="332" t="s">
        <v>3530</v>
      </c>
    </row>
    <row r="9" spans="1:27" x14ac:dyDescent="0.25">
      <c r="A9" s="2" t="s">
        <v>2720</v>
      </c>
      <c r="B9" s="2" t="s">
        <v>3190</v>
      </c>
      <c r="F9" s="2" t="s">
        <v>2486</v>
      </c>
      <c r="J9" s="2" t="s">
        <v>3286</v>
      </c>
      <c r="M9" s="2" t="s">
        <v>3300</v>
      </c>
      <c r="U9" s="2" t="s">
        <v>3332</v>
      </c>
      <c r="V9" s="2" t="s">
        <v>3357</v>
      </c>
      <c r="W9" s="2" t="s">
        <v>3458</v>
      </c>
      <c r="X9" s="2" t="s">
        <v>3466</v>
      </c>
      <c r="AA9" s="332" t="s">
        <v>3533</v>
      </c>
    </row>
    <row r="10" spans="1:27" x14ac:dyDescent="0.25">
      <c r="A10" s="2" t="s">
        <v>3183</v>
      </c>
      <c r="F10" s="2" t="s">
        <v>3202</v>
      </c>
      <c r="J10" s="2" t="s">
        <v>3287</v>
      </c>
      <c r="M10" s="2" t="s">
        <v>3301</v>
      </c>
      <c r="U10" s="2" t="s">
        <v>3333</v>
      </c>
      <c r="V10" s="2" t="s">
        <v>3358</v>
      </c>
      <c r="W10" s="2" t="s">
        <v>3459</v>
      </c>
      <c r="X10" s="2" t="s">
        <v>3467</v>
      </c>
      <c r="AA10" s="332" t="s">
        <v>3532</v>
      </c>
    </row>
    <row r="11" spans="1:27" x14ac:dyDescent="0.25">
      <c r="A11" s="2" t="s">
        <v>3184</v>
      </c>
      <c r="F11" s="2" t="s">
        <v>2487</v>
      </c>
      <c r="J11" s="2" t="s">
        <v>3288</v>
      </c>
      <c r="M11" s="2" t="s">
        <v>3302</v>
      </c>
      <c r="U11" s="2" t="s">
        <v>3334</v>
      </c>
      <c r="V11" s="2" t="s">
        <v>3359</v>
      </c>
      <c r="X11" s="2" t="s">
        <v>3468</v>
      </c>
      <c r="AA11" s="332" t="s">
        <v>3534</v>
      </c>
    </row>
    <row r="12" spans="1:27" x14ac:dyDescent="0.25">
      <c r="A12" s="2" t="s">
        <v>3185</v>
      </c>
      <c r="F12" s="2" t="s">
        <v>3203</v>
      </c>
      <c r="J12" s="2" t="s">
        <v>3289</v>
      </c>
      <c r="M12" s="2" t="s">
        <v>3303</v>
      </c>
      <c r="U12" s="2" t="s">
        <v>3335</v>
      </c>
      <c r="V12" s="2" t="s">
        <v>3360</v>
      </c>
      <c r="X12" s="2" t="s">
        <v>3469</v>
      </c>
      <c r="AA12" s="2" t="s">
        <v>2559</v>
      </c>
    </row>
    <row r="13" spans="1:27" x14ac:dyDescent="0.25">
      <c r="A13" s="2" t="s">
        <v>3186</v>
      </c>
      <c r="F13" s="2" t="s">
        <v>3204</v>
      </c>
      <c r="J13" s="2" t="s">
        <v>3290</v>
      </c>
      <c r="M13" s="2" t="s">
        <v>3304</v>
      </c>
      <c r="U13" s="2" t="s">
        <v>3336</v>
      </c>
      <c r="V13" s="2" t="s">
        <v>3361</v>
      </c>
      <c r="X13" s="2" t="s">
        <v>3470</v>
      </c>
    </row>
    <row r="14" spans="1:27" x14ac:dyDescent="0.25">
      <c r="A14" s="2" t="s">
        <v>3187</v>
      </c>
      <c r="F14" s="2" t="s">
        <v>3205</v>
      </c>
      <c r="M14" s="2" t="s">
        <v>3305</v>
      </c>
      <c r="U14" s="2" t="s">
        <v>3337</v>
      </c>
      <c r="V14" s="2" t="s">
        <v>3362</v>
      </c>
      <c r="X14" s="2" t="s">
        <v>3471</v>
      </c>
    </row>
    <row r="15" spans="1:27" x14ac:dyDescent="0.25">
      <c r="A15" s="2" t="s">
        <v>3188</v>
      </c>
      <c r="F15" s="2" t="s">
        <v>2488</v>
      </c>
      <c r="M15" s="2" t="s">
        <v>3306</v>
      </c>
      <c r="U15" s="2" t="s">
        <v>3338</v>
      </c>
      <c r="V15" s="2" t="s">
        <v>3363</v>
      </c>
      <c r="X15" s="2" t="s">
        <v>3472</v>
      </c>
    </row>
    <row r="16" spans="1:27" x14ac:dyDescent="0.25">
      <c r="A16" s="2" t="s">
        <v>3538</v>
      </c>
      <c r="F16" s="2" t="s">
        <v>3206</v>
      </c>
      <c r="M16" s="2" t="s">
        <v>3307</v>
      </c>
      <c r="U16" s="2" t="s">
        <v>3339</v>
      </c>
      <c r="V16" s="2" t="s">
        <v>3364</v>
      </c>
      <c r="X16" s="2" t="s">
        <v>3473</v>
      </c>
    </row>
    <row r="17" spans="1:24" x14ac:dyDescent="0.25">
      <c r="A17" s="2" t="s">
        <v>3539</v>
      </c>
      <c r="F17" s="2" t="s">
        <v>3207</v>
      </c>
      <c r="M17" s="2" t="s">
        <v>3308</v>
      </c>
      <c r="U17" s="2" t="s">
        <v>3340</v>
      </c>
      <c r="V17" s="2" t="s">
        <v>3365</v>
      </c>
      <c r="X17" s="2" t="s">
        <v>3474</v>
      </c>
    </row>
    <row r="18" spans="1:24" x14ac:dyDescent="0.25">
      <c r="F18" s="2" t="s">
        <v>3208</v>
      </c>
      <c r="U18" s="2" t="s">
        <v>3341</v>
      </c>
      <c r="V18" s="2" t="s">
        <v>3366</v>
      </c>
      <c r="X18" s="2" t="s">
        <v>3475</v>
      </c>
    </row>
    <row r="19" spans="1:24" x14ac:dyDescent="0.25">
      <c r="F19" s="2" t="s">
        <v>3209</v>
      </c>
      <c r="U19" s="2" t="s">
        <v>3342</v>
      </c>
      <c r="V19" s="2" t="s">
        <v>3367</v>
      </c>
      <c r="X19" s="2" t="s">
        <v>3476</v>
      </c>
    </row>
    <row r="20" spans="1:24" x14ac:dyDescent="0.25">
      <c r="F20" s="2" t="s">
        <v>3210</v>
      </c>
      <c r="U20" s="2" t="s">
        <v>3343</v>
      </c>
      <c r="V20" s="2" t="s">
        <v>3368</v>
      </c>
      <c r="X20" s="2" t="s">
        <v>3477</v>
      </c>
    </row>
    <row r="21" spans="1:24" x14ac:dyDescent="0.25">
      <c r="F21" s="2" t="s">
        <v>3211</v>
      </c>
      <c r="U21" s="2" t="s">
        <v>3344</v>
      </c>
      <c r="V21" s="2" t="s">
        <v>3369</v>
      </c>
      <c r="X21" s="2" t="s">
        <v>3478</v>
      </c>
    </row>
    <row r="22" spans="1:24" x14ac:dyDescent="0.25">
      <c r="F22" s="2" t="s">
        <v>3212</v>
      </c>
      <c r="U22" s="2" t="s">
        <v>3345</v>
      </c>
      <c r="V22" s="2" t="s">
        <v>3370</v>
      </c>
      <c r="X22" s="2" t="s">
        <v>3479</v>
      </c>
    </row>
    <row r="23" spans="1:24" x14ac:dyDescent="0.25">
      <c r="F23" s="2" t="s">
        <v>3213</v>
      </c>
      <c r="U23" s="2" t="s">
        <v>3346</v>
      </c>
      <c r="V23" s="2" t="s">
        <v>3371</v>
      </c>
      <c r="X23" s="2" t="s">
        <v>3480</v>
      </c>
    </row>
    <row r="24" spans="1:24" x14ac:dyDescent="0.25">
      <c r="F24" s="2" t="s">
        <v>3214</v>
      </c>
      <c r="U24" s="2" t="s">
        <v>3347</v>
      </c>
      <c r="V24" s="2" t="s">
        <v>3372</v>
      </c>
      <c r="X24" s="2" t="s">
        <v>3481</v>
      </c>
    </row>
    <row r="25" spans="1:24" x14ac:dyDescent="0.25">
      <c r="F25" s="2" t="s">
        <v>3215</v>
      </c>
      <c r="U25" s="2" t="s">
        <v>3348</v>
      </c>
      <c r="V25" s="2" t="s">
        <v>3373</v>
      </c>
      <c r="X25" s="2" t="s">
        <v>3482</v>
      </c>
    </row>
    <row r="26" spans="1:24" x14ac:dyDescent="0.25">
      <c r="F26" s="2" t="s">
        <v>3216</v>
      </c>
      <c r="U26" s="2" t="s">
        <v>3349</v>
      </c>
      <c r="V26" s="2" t="s">
        <v>3374</v>
      </c>
      <c r="X26" s="2" t="s">
        <v>3483</v>
      </c>
    </row>
    <row r="27" spans="1:24" x14ac:dyDescent="0.25">
      <c r="F27" s="2" t="s">
        <v>3217</v>
      </c>
      <c r="U27" s="2" t="s">
        <v>3350</v>
      </c>
      <c r="V27" s="2" t="s">
        <v>3375</v>
      </c>
      <c r="X27" s="2" t="s">
        <v>3484</v>
      </c>
    </row>
    <row r="28" spans="1:24" x14ac:dyDescent="0.25">
      <c r="F28" s="2" t="s">
        <v>3218</v>
      </c>
      <c r="V28" s="2" t="s">
        <v>3376</v>
      </c>
      <c r="X28" s="2" t="s">
        <v>3485</v>
      </c>
    </row>
    <row r="29" spans="1:24" x14ac:dyDescent="0.25">
      <c r="F29" s="2" t="s">
        <v>3219</v>
      </c>
      <c r="V29" s="2" t="s">
        <v>2548</v>
      </c>
      <c r="X29" s="2" t="s">
        <v>3486</v>
      </c>
    </row>
    <row r="30" spans="1:24" x14ac:dyDescent="0.25">
      <c r="F30" s="2" t="s">
        <v>2489</v>
      </c>
      <c r="V30" s="2" t="s">
        <v>3377</v>
      </c>
      <c r="X30" s="2" t="s">
        <v>3487</v>
      </c>
    </row>
    <row r="31" spans="1:24" x14ac:dyDescent="0.25">
      <c r="F31" s="2" t="s">
        <v>3220</v>
      </c>
      <c r="V31" s="2" t="s">
        <v>3378</v>
      </c>
      <c r="X31" s="2" t="s">
        <v>3488</v>
      </c>
    </row>
    <row r="32" spans="1:24" x14ac:dyDescent="0.25">
      <c r="F32" s="2" t="s">
        <v>3221</v>
      </c>
      <c r="V32" s="2" t="s">
        <v>3379</v>
      </c>
      <c r="X32" s="2" t="s">
        <v>3489</v>
      </c>
    </row>
    <row r="33" spans="6:24" x14ac:dyDescent="0.25">
      <c r="F33" s="2" t="s">
        <v>3222</v>
      </c>
      <c r="V33" s="2" t="s">
        <v>3380</v>
      </c>
      <c r="X33" s="2" t="s">
        <v>3490</v>
      </c>
    </row>
    <row r="34" spans="6:24" x14ac:dyDescent="0.25">
      <c r="F34" s="2" t="s">
        <v>2490</v>
      </c>
      <c r="V34" s="2" t="s">
        <v>3381</v>
      </c>
      <c r="X34" s="2" t="s">
        <v>3491</v>
      </c>
    </row>
    <row r="35" spans="6:24" x14ac:dyDescent="0.25">
      <c r="F35" s="2" t="s">
        <v>3223</v>
      </c>
      <c r="V35" s="2" t="s">
        <v>3382</v>
      </c>
      <c r="X35" s="2" t="s">
        <v>3492</v>
      </c>
    </row>
    <row r="36" spans="6:24" x14ac:dyDescent="0.25">
      <c r="F36" s="2" t="s">
        <v>2491</v>
      </c>
      <c r="V36" s="2" t="s">
        <v>3383</v>
      </c>
      <c r="X36" s="2" t="s">
        <v>3493</v>
      </c>
    </row>
    <row r="37" spans="6:24" x14ac:dyDescent="0.25">
      <c r="F37" s="2" t="s">
        <v>3224</v>
      </c>
      <c r="V37" s="2" t="s">
        <v>3384</v>
      </c>
      <c r="X37" s="2" t="s">
        <v>3494</v>
      </c>
    </row>
    <row r="38" spans="6:24" x14ac:dyDescent="0.25">
      <c r="F38" s="2" t="s">
        <v>2492</v>
      </c>
      <c r="V38" s="2" t="s">
        <v>3385</v>
      </c>
      <c r="X38" s="2" t="s">
        <v>3495</v>
      </c>
    </row>
    <row r="39" spans="6:24" x14ac:dyDescent="0.25">
      <c r="F39" s="2" t="s">
        <v>3225</v>
      </c>
      <c r="V39" s="2" t="s">
        <v>3386</v>
      </c>
      <c r="X39" s="2" t="s">
        <v>3496</v>
      </c>
    </row>
    <row r="40" spans="6:24" x14ac:dyDescent="0.25">
      <c r="F40" s="2" t="s">
        <v>3226</v>
      </c>
      <c r="V40" s="2" t="s">
        <v>3387</v>
      </c>
      <c r="X40" s="2" t="s">
        <v>3497</v>
      </c>
    </row>
    <row r="41" spans="6:24" x14ac:dyDescent="0.25">
      <c r="F41" s="2" t="s">
        <v>3227</v>
      </c>
      <c r="V41" s="2" t="s">
        <v>3388</v>
      </c>
      <c r="X41" s="2" t="s">
        <v>3498</v>
      </c>
    </row>
    <row r="42" spans="6:24" x14ac:dyDescent="0.25">
      <c r="F42" s="2" t="s">
        <v>3228</v>
      </c>
      <c r="V42" s="2" t="s">
        <v>3389</v>
      </c>
      <c r="X42" s="2" t="s">
        <v>3499</v>
      </c>
    </row>
    <row r="43" spans="6:24" x14ac:dyDescent="0.25">
      <c r="F43" s="2" t="s">
        <v>2493</v>
      </c>
      <c r="V43" s="2" t="s">
        <v>3390</v>
      </c>
      <c r="X43" s="2" t="s">
        <v>3500</v>
      </c>
    </row>
    <row r="44" spans="6:24" x14ac:dyDescent="0.25">
      <c r="F44" s="2" t="s">
        <v>3229</v>
      </c>
      <c r="V44" s="2" t="s">
        <v>3391</v>
      </c>
      <c r="X44" s="2" t="s">
        <v>3501</v>
      </c>
    </row>
    <row r="45" spans="6:24" x14ac:dyDescent="0.25">
      <c r="F45" s="2" t="s">
        <v>2494</v>
      </c>
      <c r="V45" s="2" t="s">
        <v>3392</v>
      </c>
      <c r="X45" s="2" t="s">
        <v>3502</v>
      </c>
    </row>
    <row r="46" spans="6:24" x14ac:dyDescent="0.25">
      <c r="F46" s="2" t="s">
        <v>3230</v>
      </c>
      <c r="V46" s="2" t="s">
        <v>3393</v>
      </c>
      <c r="X46" s="2" t="s">
        <v>3503</v>
      </c>
    </row>
    <row r="47" spans="6:24" x14ac:dyDescent="0.25">
      <c r="F47" s="2" t="s">
        <v>3231</v>
      </c>
      <c r="V47" s="2" t="s">
        <v>3394</v>
      </c>
      <c r="X47" s="2" t="s">
        <v>3504</v>
      </c>
    </row>
    <row r="48" spans="6:24" x14ac:dyDescent="0.25">
      <c r="F48" s="2" t="s">
        <v>3232</v>
      </c>
      <c r="V48" s="2" t="s">
        <v>3395</v>
      </c>
      <c r="X48" s="2" t="s">
        <v>3505</v>
      </c>
    </row>
    <row r="49" spans="6:24" x14ac:dyDescent="0.25">
      <c r="F49" s="2" t="s">
        <v>2495</v>
      </c>
      <c r="V49" s="2" t="s">
        <v>3396</v>
      </c>
      <c r="X49" s="2" t="s">
        <v>3506</v>
      </c>
    </row>
    <row r="50" spans="6:24" x14ac:dyDescent="0.25">
      <c r="F50" s="2" t="s">
        <v>3233</v>
      </c>
      <c r="V50" s="2" t="s">
        <v>3397</v>
      </c>
      <c r="X50" s="2" t="s">
        <v>3507</v>
      </c>
    </row>
    <row r="51" spans="6:24" x14ac:dyDescent="0.25">
      <c r="F51" s="2" t="s">
        <v>3234</v>
      </c>
      <c r="V51" s="2" t="s">
        <v>3398</v>
      </c>
      <c r="X51" s="2" t="s">
        <v>3508</v>
      </c>
    </row>
    <row r="52" spans="6:24" x14ac:dyDescent="0.25">
      <c r="F52" s="2" t="s">
        <v>3235</v>
      </c>
      <c r="V52" s="2" t="s">
        <v>3399</v>
      </c>
      <c r="X52" s="2" t="s">
        <v>3509</v>
      </c>
    </row>
    <row r="53" spans="6:24" x14ac:dyDescent="0.25">
      <c r="F53" s="2" t="s">
        <v>3236</v>
      </c>
      <c r="V53" s="2" t="s">
        <v>3400</v>
      </c>
      <c r="X53" s="2" t="s">
        <v>3510</v>
      </c>
    </row>
    <row r="54" spans="6:24" x14ac:dyDescent="0.25">
      <c r="F54" s="2" t="s">
        <v>3237</v>
      </c>
      <c r="V54" s="2" t="s">
        <v>3401</v>
      </c>
      <c r="X54" s="2" t="s">
        <v>3511</v>
      </c>
    </row>
    <row r="55" spans="6:24" x14ac:dyDescent="0.25">
      <c r="F55" s="2" t="s">
        <v>3238</v>
      </c>
      <c r="V55" s="2" t="s">
        <v>3402</v>
      </c>
      <c r="X55" s="2" t="s">
        <v>3512</v>
      </c>
    </row>
    <row r="56" spans="6:24" x14ac:dyDescent="0.25">
      <c r="F56" s="2" t="s">
        <v>3239</v>
      </c>
      <c r="V56" s="2" t="s">
        <v>3403</v>
      </c>
      <c r="X56" s="2" t="s">
        <v>3513</v>
      </c>
    </row>
    <row r="57" spans="6:24" x14ac:dyDescent="0.25">
      <c r="F57" s="2" t="s">
        <v>3240</v>
      </c>
      <c r="V57" s="2" t="s">
        <v>3404</v>
      </c>
      <c r="X57" s="2" t="s">
        <v>3514</v>
      </c>
    </row>
    <row r="58" spans="6:24" x14ac:dyDescent="0.25">
      <c r="F58" s="2" t="s">
        <v>3241</v>
      </c>
      <c r="V58" s="2" t="s">
        <v>3405</v>
      </c>
      <c r="X58" s="2" t="s">
        <v>3515</v>
      </c>
    </row>
    <row r="59" spans="6:24" x14ac:dyDescent="0.25">
      <c r="F59" s="2" t="s">
        <v>3242</v>
      </c>
      <c r="V59" s="2" t="s">
        <v>3406</v>
      </c>
      <c r="X59" s="2" t="s">
        <v>3516</v>
      </c>
    </row>
    <row r="60" spans="6:24" x14ac:dyDescent="0.25">
      <c r="F60" s="2" t="s">
        <v>2496</v>
      </c>
      <c r="V60" s="2" t="s">
        <v>3407</v>
      </c>
      <c r="X60" s="2" t="s">
        <v>3517</v>
      </c>
    </row>
    <row r="61" spans="6:24" x14ac:dyDescent="0.25">
      <c r="F61" s="2" t="s">
        <v>3243</v>
      </c>
      <c r="V61" s="2" t="s">
        <v>3408</v>
      </c>
      <c r="X61" s="2" t="s">
        <v>3518</v>
      </c>
    </row>
    <row r="62" spans="6:24" x14ac:dyDescent="0.25">
      <c r="F62" s="2" t="s">
        <v>3244</v>
      </c>
      <c r="V62" s="2" t="s">
        <v>3409</v>
      </c>
      <c r="X62" s="2" t="s">
        <v>3519</v>
      </c>
    </row>
    <row r="63" spans="6:24" x14ac:dyDescent="0.25">
      <c r="F63" s="2" t="s">
        <v>3245</v>
      </c>
      <c r="V63" s="2" t="s">
        <v>3410</v>
      </c>
      <c r="X63" s="2" t="s">
        <v>3520</v>
      </c>
    </row>
    <row r="64" spans="6:24" x14ac:dyDescent="0.25">
      <c r="F64" s="2" t="s">
        <v>3246</v>
      </c>
      <c r="V64" s="2" t="s">
        <v>3411</v>
      </c>
      <c r="X64" s="2" t="s">
        <v>3521</v>
      </c>
    </row>
    <row r="65" spans="6:24" x14ac:dyDescent="0.25">
      <c r="F65" s="2" t="s">
        <v>3247</v>
      </c>
      <c r="V65" s="2" t="s">
        <v>3412</v>
      </c>
      <c r="X65" s="2" t="s">
        <v>3522</v>
      </c>
    </row>
    <row r="66" spans="6:24" x14ac:dyDescent="0.25">
      <c r="F66" s="2" t="s">
        <v>3248</v>
      </c>
      <c r="V66" s="2" t="s">
        <v>3413</v>
      </c>
    </row>
    <row r="67" spans="6:24" x14ac:dyDescent="0.25">
      <c r="F67" s="2" t="s">
        <v>2497</v>
      </c>
      <c r="V67" s="2" t="s">
        <v>3414</v>
      </c>
    </row>
    <row r="68" spans="6:24" x14ac:dyDescent="0.25">
      <c r="F68" s="2" t="s">
        <v>2498</v>
      </c>
      <c r="V68" s="2" t="s">
        <v>3415</v>
      </c>
    </row>
    <row r="69" spans="6:24" x14ac:dyDescent="0.25">
      <c r="F69" s="2" t="s">
        <v>3249</v>
      </c>
      <c r="V69" s="2" t="s">
        <v>3416</v>
      </c>
    </row>
    <row r="70" spans="6:24" x14ac:dyDescent="0.25">
      <c r="F70" s="2" t="s">
        <v>3250</v>
      </c>
      <c r="V70" s="2" t="s">
        <v>3417</v>
      </c>
    </row>
    <row r="71" spans="6:24" x14ac:dyDescent="0.25">
      <c r="F71" s="2" t="s">
        <v>3251</v>
      </c>
      <c r="V71" s="2" t="s">
        <v>3418</v>
      </c>
    </row>
    <row r="72" spans="6:24" x14ac:dyDescent="0.25">
      <c r="F72" s="2" t="s">
        <v>3252</v>
      </c>
      <c r="V72" s="2" t="s">
        <v>3419</v>
      </c>
    </row>
    <row r="73" spans="6:24" x14ac:dyDescent="0.25">
      <c r="F73" s="2" t="s">
        <v>3253</v>
      </c>
      <c r="V73" s="2" t="s">
        <v>3420</v>
      </c>
    </row>
    <row r="74" spans="6:24" x14ac:dyDescent="0.25">
      <c r="F74" s="2" t="s">
        <v>3254</v>
      </c>
      <c r="V74" s="2" t="s">
        <v>3421</v>
      </c>
    </row>
    <row r="75" spans="6:24" x14ac:dyDescent="0.25">
      <c r="F75" s="2" t="s">
        <v>3255</v>
      </c>
      <c r="V75" s="2" t="s">
        <v>3422</v>
      </c>
    </row>
    <row r="76" spans="6:24" x14ac:dyDescent="0.25">
      <c r="F76" s="2" t="s">
        <v>3256</v>
      </c>
      <c r="V76" s="2" t="s">
        <v>3423</v>
      </c>
    </row>
    <row r="77" spans="6:24" x14ac:dyDescent="0.25">
      <c r="F77" s="2" t="s">
        <v>2499</v>
      </c>
      <c r="V77" s="2" t="s">
        <v>3424</v>
      </c>
    </row>
    <row r="78" spans="6:24" x14ac:dyDescent="0.25">
      <c r="F78" s="2" t="s">
        <v>3257</v>
      </c>
      <c r="V78" s="2" t="s">
        <v>3425</v>
      </c>
    </row>
    <row r="79" spans="6:24" x14ac:dyDescent="0.25">
      <c r="F79" s="2" t="s">
        <v>3258</v>
      </c>
      <c r="V79" s="2" t="s">
        <v>3426</v>
      </c>
    </row>
    <row r="80" spans="6:24" x14ac:dyDescent="0.25">
      <c r="F80" s="2" t="s">
        <v>2500</v>
      </c>
      <c r="V80" s="2" t="s">
        <v>3427</v>
      </c>
    </row>
    <row r="81" spans="6:22" x14ac:dyDescent="0.25">
      <c r="F81" s="2" t="s">
        <v>3259</v>
      </c>
      <c r="V81" s="2" t="s">
        <v>3428</v>
      </c>
    </row>
    <row r="82" spans="6:22" x14ac:dyDescent="0.25">
      <c r="F82" s="2" t="s">
        <v>3260</v>
      </c>
      <c r="V82" s="2" t="s">
        <v>3429</v>
      </c>
    </row>
    <row r="83" spans="6:22" x14ac:dyDescent="0.25">
      <c r="F83" s="2" t="s">
        <v>3261</v>
      </c>
      <c r="V83" s="2" t="s">
        <v>3430</v>
      </c>
    </row>
    <row r="84" spans="6:22" x14ac:dyDescent="0.25">
      <c r="F84" s="2" t="s">
        <v>3262</v>
      </c>
      <c r="V84" s="2" t="s">
        <v>3431</v>
      </c>
    </row>
    <row r="85" spans="6:22" x14ac:dyDescent="0.25">
      <c r="F85" s="2" t="s">
        <v>3263</v>
      </c>
      <c r="V85" s="2" t="s">
        <v>3432</v>
      </c>
    </row>
    <row r="86" spans="6:22" x14ac:dyDescent="0.25">
      <c r="F86" s="2" t="s">
        <v>3264</v>
      </c>
      <c r="V86" s="2" t="s">
        <v>3433</v>
      </c>
    </row>
    <row r="87" spans="6:22" x14ac:dyDescent="0.25">
      <c r="F87" s="2" t="s">
        <v>3265</v>
      </c>
      <c r="V87" s="2" t="s">
        <v>3434</v>
      </c>
    </row>
    <row r="88" spans="6:22" x14ac:dyDescent="0.25">
      <c r="F88" s="2" t="s">
        <v>2501</v>
      </c>
      <c r="V88" s="2" t="s">
        <v>3435</v>
      </c>
    </row>
    <row r="89" spans="6:22" x14ac:dyDescent="0.25">
      <c r="F89" s="2" t="s">
        <v>3266</v>
      </c>
      <c r="V89" s="2" t="s">
        <v>3436</v>
      </c>
    </row>
    <row r="90" spans="6:22" x14ac:dyDescent="0.25">
      <c r="F90" s="2" t="s">
        <v>3267</v>
      </c>
      <c r="V90" s="2" t="s">
        <v>3437</v>
      </c>
    </row>
    <row r="91" spans="6:22" x14ac:dyDescent="0.25">
      <c r="F91" s="2" t="s">
        <v>3268</v>
      </c>
      <c r="V91" s="2" t="s">
        <v>3438</v>
      </c>
    </row>
    <row r="92" spans="6:22" x14ac:dyDescent="0.25">
      <c r="F92" s="2" t="s">
        <v>3269</v>
      </c>
      <c r="V92" s="2" t="s">
        <v>3439</v>
      </c>
    </row>
    <row r="93" spans="6:22" x14ac:dyDescent="0.25">
      <c r="F93" s="2" t="s">
        <v>3270</v>
      </c>
      <c r="V93" s="2" t="s">
        <v>3440</v>
      </c>
    </row>
    <row r="94" spans="6:22" x14ac:dyDescent="0.25">
      <c r="V94" s="2" t="s">
        <v>3441</v>
      </c>
    </row>
    <row r="95" spans="6:22" x14ac:dyDescent="0.25">
      <c r="V95" s="2" t="s">
        <v>3442</v>
      </c>
    </row>
    <row r="96" spans="6:22" x14ac:dyDescent="0.25">
      <c r="V96" s="2" t="s">
        <v>3443</v>
      </c>
    </row>
    <row r="97" spans="22:22" x14ac:dyDescent="0.25">
      <c r="V97" s="2" t="s">
        <v>3444</v>
      </c>
    </row>
    <row r="98" spans="22:22" x14ac:dyDescent="0.25">
      <c r="V98" s="2" t="s">
        <v>3445</v>
      </c>
    </row>
    <row r="99" spans="22:22" x14ac:dyDescent="0.25">
      <c r="V99" s="2" t="s">
        <v>3446</v>
      </c>
    </row>
    <row r="100" spans="22:22" x14ac:dyDescent="0.25">
      <c r="V100" s="2" t="s">
        <v>3447</v>
      </c>
    </row>
    <row r="101" spans="22:22" x14ac:dyDescent="0.25">
      <c r="V101" s="2" t="s">
        <v>3448</v>
      </c>
    </row>
    <row r="102" spans="22:22" x14ac:dyDescent="0.25">
      <c r="V102" s="2" t="s">
        <v>3449</v>
      </c>
    </row>
    <row r="103" spans="22:22" x14ac:dyDescent="0.25">
      <c r="V103" s="2" t="s">
        <v>3450</v>
      </c>
    </row>
    <row r="104" spans="22:22" x14ac:dyDescent="0.25">
      <c r="V104" s="2" t="s">
        <v>3451</v>
      </c>
    </row>
    <row r="105" spans="22:22" x14ac:dyDescent="0.25">
      <c r="V105" s="2" t="s">
        <v>3452</v>
      </c>
    </row>
  </sheetData>
  <sortState xmlns:xlrd2="http://schemas.microsoft.com/office/spreadsheetml/2017/richdata2" ref="I3:I8">
    <sortCondition ref="I3"/>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pageSetUpPr fitToPage="1"/>
  </sheetPr>
  <dimension ref="A1:DV82"/>
  <sheetViews>
    <sheetView showGridLines="0" zoomScaleNormal="100" workbookViewId="0">
      <selection activeCell="I7" sqref="I7:L7"/>
    </sheetView>
  </sheetViews>
  <sheetFormatPr baseColWidth="10" defaultColWidth="11" defaultRowHeight="14.25" x14ac:dyDescent="0.2"/>
  <cols>
    <col min="1" max="1" width="30.375" customWidth="1"/>
    <col min="2" max="2" width="21.375" customWidth="1"/>
    <col min="3" max="3" width="14.625" customWidth="1"/>
    <col min="4" max="4" width="2.625" customWidth="1"/>
    <col min="5" max="5" width="28.375" customWidth="1"/>
    <col min="6" max="6" width="26.625" customWidth="1"/>
    <col min="7" max="7" width="9.625" customWidth="1"/>
    <col min="8" max="8" width="2.375" customWidth="1"/>
    <col min="9" max="9" width="27.75" customWidth="1"/>
    <col min="10" max="10" width="8.625" customWidth="1"/>
    <col min="11" max="11" width="27.625" customWidth="1"/>
    <col min="12" max="12" width="2.375" customWidth="1"/>
    <col min="14" max="14" width="5.625" customWidth="1"/>
    <col min="15" max="15" width="14.5" hidden="1" customWidth="1"/>
    <col min="16" max="19" width="10.625" hidden="1" customWidth="1"/>
    <col min="20" max="20" width="14.125" hidden="1" customWidth="1"/>
    <col min="21" max="125" width="10.625" hidden="1" customWidth="1"/>
  </cols>
  <sheetData>
    <row r="1" spans="1:126" ht="16.5" thickBot="1" x14ac:dyDescent="0.3">
      <c r="A1" s="789" t="s">
        <v>2608</v>
      </c>
      <c r="B1" s="790"/>
      <c r="C1" s="790"/>
      <c r="D1" s="790"/>
      <c r="E1" s="790"/>
      <c r="F1" s="790"/>
      <c r="G1" s="790"/>
      <c r="H1" s="790"/>
      <c r="I1" s="790"/>
      <c r="J1" s="790"/>
      <c r="K1" s="790"/>
      <c r="L1" s="791"/>
      <c r="O1" s="857" t="s">
        <v>1537</v>
      </c>
      <c r="P1" s="858"/>
      <c r="Q1" s="858"/>
      <c r="R1" s="858"/>
      <c r="S1" s="858"/>
      <c r="T1" s="859"/>
      <c r="U1" s="860" t="s">
        <v>1519</v>
      </c>
      <c r="V1" s="861"/>
      <c r="W1" s="861"/>
      <c r="X1" s="861"/>
      <c r="Y1" s="861"/>
      <c r="Z1" s="861"/>
      <c r="AA1" s="861"/>
      <c r="AB1" s="861"/>
      <c r="AC1" s="862"/>
      <c r="AD1" s="851" t="s">
        <v>1520</v>
      </c>
      <c r="AE1" s="852"/>
      <c r="AF1" s="852"/>
      <c r="AG1" s="852"/>
      <c r="AH1" s="852"/>
      <c r="AI1" s="852"/>
      <c r="AJ1" s="852"/>
      <c r="AK1" s="852"/>
      <c r="AL1" s="852"/>
      <c r="AM1" s="853"/>
      <c r="AN1" s="851" t="s">
        <v>1521</v>
      </c>
      <c r="AO1" s="852"/>
      <c r="AP1" s="852"/>
      <c r="AQ1" s="852"/>
      <c r="AR1" s="852"/>
      <c r="AS1" s="852"/>
      <c r="AT1" s="852"/>
      <c r="AU1" s="852"/>
      <c r="AV1" s="852"/>
      <c r="AW1" s="853"/>
      <c r="AX1" s="851" t="s">
        <v>1522</v>
      </c>
      <c r="AY1" s="852"/>
      <c r="AZ1" s="852"/>
      <c r="BA1" s="852"/>
      <c r="BB1" s="852"/>
      <c r="BC1" s="852"/>
      <c r="BD1" s="852"/>
      <c r="BE1" s="852"/>
      <c r="BF1" s="852"/>
      <c r="BG1" s="853"/>
      <c r="BH1" s="854" t="s">
        <v>1523</v>
      </c>
      <c r="BI1" s="855"/>
      <c r="BJ1" s="855"/>
      <c r="BK1" s="855"/>
      <c r="BL1" s="855"/>
      <c r="BM1" s="855"/>
      <c r="BN1" s="855"/>
      <c r="BO1" s="855"/>
      <c r="BP1" s="855"/>
      <c r="BQ1" s="855"/>
      <c r="BR1" s="856"/>
      <c r="BS1" s="854" t="s">
        <v>1524</v>
      </c>
      <c r="BT1" s="855"/>
      <c r="BU1" s="855"/>
      <c r="BV1" s="855"/>
      <c r="BW1" s="855"/>
      <c r="BX1" s="855"/>
      <c r="BY1" s="855"/>
      <c r="BZ1" s="855"/>
      <c r="CA1" s="855"/>
      <c r="CB1" s="855"/>
      <c r="CC1" s="856"/>
      <c r="CD1" s="854" t="s">
        <v>1539</v>
      </c>
      <c r="CE1" s="855"/>
      <c r="CF1" s="855"/>
      <c r="CG1" s="855"/>
      <c r="CH1" s="855"/>
      <c r="CI1" s="855"/>
      <c r="CJ1" s="855"/>
      <c r="CK1" s="855"/>
      <c r="CL1" s="855"/>
      <c r="CM1" s="855"/>
      <c r="CN1" s="856"/>
      <c r="CO1" s="863" t="s">
        <v>1542</v>
      </c>
      <c r="CP1" s="864"/>
      <c r="CQ1" s="864"/>
      <c r="CR1" s="864"/>
      <c r="CS1" s="864"/>
      <c r="CT1" s="864"/>
      <c r="CU1" s="864"/>
      <c r="CV1" s="864"/>
      <c r="CW1" s="864"/>
      <c r="CX1" s="864"/>
      <c r="CY1" s="865"/>
      <c r="CZ1" s="844" t="s">
        <v>1543</v>
      </c>
      <c r="DA1" s="845"/>
      <c r="DB1" s="845"/>
      <c r="DC1" s="845"/>
      <c r="DD1" s="845"/>
      <c r="DE1" s="845"/>
      <c r="DF1" s="845"/>
      <c r="DG1" s="845"/>
      <c r="DH1" s="845"/>
      <c r="DI1" s="845"/>
      <c r="DJ1" s="846"/>
      <c r="DK1" s="844" t="s">
        <v>1544</v>
      </c>
      <c r="DL1" s="845"/>
      <c r="DM1" s="845"/>
      <c r="DN1" s="845"/>
      <c r="DO1" s="845"/>
      <c r="DP1" s="845"/>
      <c r="DQ1" s="845"/>
      <c r="DR1" s="845"/>
      <c r="DS1" s="845"/>
      <c r="DT1" s="845"/>
      <c r="DU1" s="846"/>
    </row>
    <row r="2" spans="1:126" ht="16.5" thickBot="1" x14ac:dyDescent="0.3">
      <c r="A2" s="238" t="s">
        <v>431</v>
      </c>
      <c r="B2" s="833"/>
      <c r="C2" s="834"/>
      <c r="D2" s="834"/>
      <c r="E2" s="834"/>
      <c r="F2" s="834"/>
      <c r="G2" s="834"/>
      <c r="H2" s="834"/>
      <c r="I2" s="834"/>
      <c r="J2" s="834"/>
      <c r="K2" s="834"/>
      <c r="L2" s="835"/>
      <c r="N2" s="218"/>
      <c r="O2" s="194" t="s">
        <v>1549</v>
      </c>
      <c r="P2" s="195" t="s">
        <v>1550</v>
      </c>
      <c r="Q2" s="195" t="s">
        <v>1551</v>
      </c>
      <c r="R2" s="195" t="s">
        <v>1552</v>
      </c>
      <c r="S2" s="195" t="s">
        <v>1553</v>
      </c>
      <c r="T2" s="196" t="s">
        <v>1554</v>
      </c>
      <c r="U2" s="383" t="s">
        <v>2565</v>
      </c>
      <c r="V2" s="191" t="s">
        <v>1555</v>
      </c>
      <c r="W2" s="192" t="s">
        <v>1556</v>
      </c>
      <c r="X2" s="192" t="s">
        <v>1557</v>
      </c>
      <c r="Y2" s="192" t="s">
        <v>1558</v>
      </c>
      <c r="Z2" s="192" t="s">
        <v>1559</v>
      </c>
      <c r="AA2" s="192" t="s">
        <v>1560</v>
      </c>
      <c r="AB2" s="192" t="s">
        <v>1561</v>
      </c>
      <c r="AC2" s="193" t="s">
        <v>1562</v>
      </c>
      <c r="AD2" s="185" t="s">
        <v>1563</v>
      </c>
      <c r="AE2" s="186" t="s">
        <v>1564</v>
      </c>
      <c r="AF2" s="186" t="s">
        <v>1565</v>
      </c>
      <c r="AG2" s="186" t="s">
        <v>2566</v>
      </c>
      <c r="AH2" s="186" t="s">
        <v>1566</v>
      </c>
      <c r="AI2" s="186" t="s">
        <v>1567</v>
      </c>
      <c r="AJ2" s="186" t="s">
        <v>1568</v>
      </c>
      <c r="AK2" s="186" t="s">
        <v>1569</v>
      </c>
      <c r="AL2" s="186" t="s">
        <v>1570</v>
      </c>
      <c r="AM2" s="187" t="s">
        <v>1571</v>
      </c>
      <c r="AN2" s="188" t="s">
        <v>1572</v>
      </c>
      <c r="AO2" s="189" t="s">
        <v>1573</v>
      </c>
      <c r="AP2" s="189" t="s">
        <v>1574</v>
      </c>
      <c r="AQ2" s="189" t="s">
        <v>2568</v>
      </c>
      <c r="AR2" s="189" t="s">
        <v>1575</v>
      </c>
      <c r="AS2" s="189" t="s">
        <v>1576</v>
      </c>
      <c r="AT2" s="189" t="s">
        <v>1577</v>
      </c>
      <c r="AU2" s="189" t="s">
        <v>1578</v>
      </c>
      <c r="AV2" s="189" t="s">
        <v>1579</v>
      </c>
      <c r="AW2" s="190" t="s">
        <v>1580</v>
      </c>
      <c r="AX2" s="185" t="s">
        <v>1581</v>
      </c>
      <c r="AY2" s="186" t="s">
        <v>1582</v>
      </c>
      <c r="AZ2" s="186" t="s">
        <v>1583</v>
      </c>
      <c r="BA2" s="186" t="s">
        <v>2570</v>
      </c>
      <c r="BB2" s="186" t="s">
        <v>1584</v>
      </c>
      <c r="BC2" s="186" t="s">
        <v>1585</v>
      </c>
      <c r="BD2" s="186" t="s">
        <v>1586</v>
      </c>
      <c r="BE2" s="186" t="s">
        <v>1587</v>
      </c>
      <c r="BF2" s="186" t="s">
        <v>1588</v>
      </c>
      <c r="BG2" s="187" t="s">
        <v>1589</v>
      </c>
      <c r="BH2" s="197" t="s">
        <v>1590</v>
      </c>
      <c r="BI2" s="198" t="s">
        <v>1591</v>
      </c>
      <c r="BJ2" s="198" t="s">
        <v>1592</v>
      </c>
      <c r="BK2" s="198" t="s">
        <v>2572</v>
      </c>
      <c r="BL2" s="198" t="s">
        <v>2573</v>
      </c>
      <c r="BM2" s="198" t="s">
        <v>1593</v>
      </c>
      <c r="BN2" s="198" t="s">
        <v>1594</v>
      </c>
      <c r="BO2" s="198" t="s">
        <v>1595</v>
      </c>
      <c r="BP2" s="198" t="s">
        <v>1596</v>
      </c>
      <c r="BQ2" s="198" t="s">
        <v>1597</v>
      </c>
      <c r="BR2" s="199" t="s">
        <v>1598</v>
      </c>
      <c r="BS2" s="197" t="s">
        <v>1599</v>
      </c>
      <c r="BT2" s="198" t="s">
        <v>1600</v>
      </c>
      <c r="BU2" s="198" t="s">
        <v>1601</v>
      </c>
      <c r="BV2" s="198" t="s">
        <v>2576</v>
      </c>
      <c r="BW2" s="198" t="s">
        <v>2577</v>
      </c>
      <c r="BX2" s="198" t="s">
        <v>1602</v>
      </c>
      <c r="BY2" s="198" t="s">
        <v>1603</v>
      </c>
      <c r="BZ2" s="198" t="s">
        <v>1604</v>
      </c>
      <c r="CA2" s="198" t="s">
        <v>1605</v>
      </c>
      <c r="CB2" s="198" t="s">
        <v>1606</v>
      </c>
      <c r="CC2" s="199" t="s">
        <v>1607</v>
      </c>
      <c r="CD2" s="197" t="s">
        <v>1608</v>
      </c>
      <c r="CE2" s="198" t="s">
        <v>1609</v>
      </c>
      <c r="CF2" s="198" t="s">
        <v>1610</v>
      </c>
      <c r="CG2" s="198" t="s">
        <v>2580</v>
      </c>
      <c r="CH2" s="198" t="s">
        <v>2581</v>
      </c>
      <c r="CI2" s="198" t="s">
        <v>1611</v>
      </c>
      <c r="CJ2" s="198" t="s">
        <v>1612</v>
      </c>
      <c r="CK2" s="198" t="s">
        <v>1613</v>
      </c>
      <c r="CL2" s="198" t="s">
        <v>1614</v>
      </c>
      <c r="CM2" s="198" t="s">
        <v>1615</v>
      </c>
      <c r="CN2" s="199" t="s">
        <v>1616</v>
      </c>
      <c r="CO2" s="220" t="s">
        <v>1617</v>
      </c>
      <c r="CP2" s="221" t="s">
        <v>1618</v>
      </c>
      <c r="CQ2" s="221" t="s">
        <v>1619</v>
      </c>
      <c r="CR2" s="221" t="s">
        <v>2584</v>
      </c>
      <c r="CS2" s="221" t="s">
        <v>2585</v>
      </c>
      <c r="CT2" s="221" t="s">
        <v>1620</v>
      </c>
      <c r="CU2" s="221" t="s">
        <v>1621</v>
      </c>
      <c r="CV2" s="221" t="s">
        <v>1622</v>
      </c>
      <c r="CW2" s="221" t="s">
        <v>1623</v>
      </c>
      <c r="CX2" s="221" t="s">
        <v>1624</v>
      </c>
      <c r="CY2" s="222" t="s">
        <v>1625</v>
      </c>
      <c r="CZ2" s="200" t="s">
        <v>1626</v>
      </c>
      <c r="DA2" s="201" t="s">
        <v>1627</v>
      </c>
      <c r="DB2" s="201" t="s">
        <v>1628</v>
      </c>
      <c r="DC2" s="201" t="s">
        <v>2588</v>
      </c>
      <c r="DD2" s="201" t="s">
        <v>2589</v>
      </c>
      <c r="DE2" s="201" t="s">
        <v>1629</v>
      </c>
      <c r="DF2" s="201" t="s">
        <v>1630</v>
      </c>
      <c r="DG2" s="201" t="s">
        <v>1631</v>
      </c>
      <c r="DH2" s="201" t="s">
        <v>1632</v>
      </c>
      <c r="DI2" s="201" t="s">
        <v>1633</v>
      </c>
      <c r="DJ2" s="202" t="s">
        <v>1634</v>
      </c>
      <c r="DK2" s="200" t="s">
        <v>1635</v>
      </c>
      <c r="DL2" s="201" t="s">
        <v>1636</v>
      </c>
      <c r="DM2" s="201" t="s">
        <v>1637</v>
      </c>
      <c r="DN2" s="201" t="s">
        <v>2592</v>
      </c>
      <c r="DO2" s="201" t="s">
        <v>2593</v>
      </c>
      <c r="DP2" s="201" t="s">
        <v>1638</v>
      </c>
      <c r="DQ2" s="201" t="s">
        <v>1639</v>
      </c>
      <c r="DR2" s="201" t="s">
        <v>1640</v>
      </c>
      <c r="DS2" s="201" t="s">
        <v>1641</v>
      </c>
      <c r="DT2" s="201" t="s">
        <v>1642</v>
      </c>
      <c r="DU2" s="202" t="s">
        <v>1643</v>
      </c>
    </row>
    <row r="3" spans="1:126" ht="16.5" thickBot="1" x14ac:dyDescent="0.3">
      <c r="A3" s="806" t="s">
        <v>3540</v>
      </c>
      <c r="B3" s="807"/>
      <c r="C3" s="807"/>
      <c r="D3" s="807"/>
      <c r="E3" s="807"/>
      <c r="F3" s="808"/>
      <c r="G3" s="836" t="s">
        <v>3554</v>
      </c>
      <c r="H3" s="837"/>
      <c r="I3" s="837"/>
      <c r="J3" s="837"/>
      <c r="K3" s="837"/>
      <c r="L3" s="837"/>
      <c r="N3" s="227" t="s">
        <v>1644</v>
      </c>
      <c r="O3" s="194" t="s">
        <v>205</v>
      </c>
      <c r="P3" s="195" t="s">
        <v>1538</v>
      </c>
      <c r="Q3" s="195" t="s">
        <v>1525</v>
      </c>
      <c r="R3" s="195" t="s">
        <v>1526</v>
      </c>
      <c r="S3" s="196" t="s">
        <v>1528</v>
      </c>
      <c r="T3" s="196" t="s">
        <v>1527</v>
      </c>
      <c r="U3" s="383" t="s">
        <v>2564</v>
      </c>
      <c r="V3" s="191" t="s">
        <v>1474</v>
      </c>
      <c r="W3" s="192" t="s">
        <v>1480</v>
      </c>
      <c r="X3" s="192" t="s">
        <v>1646</v>
      </c>
      <c r="Y3" s="192" t="s">
        <v>1481</v>
      </c>
      <c r="Z3" s="192" t="s">
        <v>649</v>
      </c>
      <c r="AA3" s="192" t="s">
        <v>1484</v>
      </c>
      <c r="AB3" s="192" t="s">
        <v>1482</v>
      </c>
      <c r="AC3" s="193" t="s">
        <v>1483</v>
      </c>
      <c r="AD3" s="185" t="s">
        <v>1529</v>
      </c>
      <c r="AE3" s="186" t="s">
        <v>1530</v>
      </c>
      <c r="AF3" s="186" t="s">
        <v>1531</v>
      </c>
      <c r="AG3" s="186" t="s">
        <v>2567</v>
      </c>
      <c r="AH3" s="186" t="s">
        <v>1475</v>
      </c>
      <c r="AI3" s="186" t="s">
        <v>1532</v>
      </c>
      <c r="AJ3" s="186" t="s">
        <v>1645</v>
      </c>
      <c r="AK3" s="186" t="s">
        <v>1532</v>
      </c>
      <c r="AL3" s="186" t="s">
        <v>1477</v>
      </c>
      <c r="AM3" s="187" t="s">
        <v>1532</v>
      </c>
      <c r="AN3" s="188" t="s">
        <v>1533</v>
      </c>
      <c r="AO3" s="189" t="s">
        <v>1530</v>
      </c>
      <c r="AP3" s="189" t="s">
        <v>1531</v>
      </c>
      <c r="AQ3" s="189" t="s">
        <v>2569</v>
      </c>
      <c r="AR3" s="189" t="s">
        <v>1475</v>
      </c>
      <c r="AS3" s="189" t="s">
        <v>1532</v>
      </c>
      <c r="AT3" s="189" t="s">
        <v>1645</v>
      </c>
      <c r="AU3" s="189" t="s">
        <v>1532</v>
      </c>
      <c r="AV3" s="189" t="s">
        <v>1477</v>
      </c>
      <c r="AW3" s="190" t="s">
        <v>1532</v>
      </c>
      <c r="AX3" s="185" t="s">
        <v>1534</v>
      </c>
      <c r="AY3" s="186" t="s">
        <v>1530</v>
      </c>
      <c r="AZ3" s="186" t="s">
        <v>1531</v>
      </c>
      <c r="BA3" s="186" t="s">
        <v>2571</v>
      </c>
      <c r="BB3" s="186" t="s">
        <v>1475</v>
      </c>
      <c r="BC3" s="186" t="s">
        <v>1532</v>
      </c>
      <c r="BD3" s="186" t="s">
        <v>1645</v>
      </c>
      <c r="BE3" s="186" t="s">
        <v>1532</v>
      </c>
      <c r="BF3" s="186" t="s">
        <v>1477</v>
      </c>
      <c r="BG3" s="187" t="s">
        <v>1532</v>
      </c>
      <c r="BH3" s="197" t="s">
        <v>1535</v>
      </c>
      <c r="BI3" s="198" t="s">
        <v>1530</v>
      </c>
      <c r="BJ3" s="198" t="s">
        <v>1531</v>
      </c>
      <c r="BK3" s="198" t="s">
        <v>2574</v>
      </c>
      <c r="BL3" s="198" t="s">
        <v>2575</v>
      </c>
      <c r="BM3" s="198" t="s">
        <v>1475</v>
      </c>
      <c r="BN3" s="198" t="s">
        <v>1532</v>
      </c>
      <c r="BO3" s="198" t="s">
        <v>1645</v>
      </c>
      <c r="BP3" s="198" t="s">
        <v>1532</v>
      </c>
      <c r="BQ3" s="198" t="s">
        <v>1477</v>
      </c>
      <c r="BR3" s="199" t="s">
        <v>1532</v>
      </c>
      <c r="BS3" s="197" t="s">
        <v>1536</v>
      </c>
      <c r="BT3" s="198" t="s">
        <v>1530</v>
      </c>
      <c r="BU3" s="198" t="s">
        <v>1531</v>
      </c>
      <c r="BV3" s="198" t="s">
        <v>2578</v>
      </c>
      <c r="BW3" s="198" t="s">
        <v>2579</v>
      </c>
      <c r="BX3" s="198" t="s">
        <v>1475</v>
      </c>
      <c r="BY3" s="198" t="s">
        <v>1532</v>
      </c>
      <c r="BZ3" s="198" t="s">
        <v>1645</v>
      </c>
      <c r="CA3" s="198" t="s">
        <v>1532</v>
      </c>
      <c r="CB3" s="198" t="s">
        <v>1477</v>
      </c>
      <c r="CC3" s="199" t="s">
        <v>1532</v>
      </c>
      <c r="CD3" s="197" t="s">
        <v>1540</v>
      </c>
      <c r="CE3" s="198" t="s">
        <v>1530</v>
      </c>
      <c r="CF3" s="198" t="s">
        <v>1531</v>
      </c>
      <c r="CG3" s="198" t="s">
        <v>2582</v>
      </c>
      <c r="CH3" s="198" t="s">
        <v>2583</v>
      </c>
      <c r="CI3" s="198" t="s">
        <v>1475</v>
      </c>
      <c r="CJ3" s="198" t="s">
        <v>1532</v>
      </c>
      <c r="CK3" s="198" t="s">
        <v>1645</v>
      </c>
      <c r="CL3" s="198" t="s">
        <v>1532</v>
      </c>
      <c r="CM3" s="198" t="s">
        <v>1477</v>
      </c>
      <c r="CN3" s="199" t="s">
        <v>1532</v>
      </c>
      <c r="CO3" s="200" t="s">
        <v>1541</v>
      </c>
      <c r="CP3" s="201" t="s">
        <v>1530</v>
      </c>
      <c r="CQ3" s="201" t="s">
        <v>1531</v>
      </c>
      <c r="CR3" s="201" t="s">
        <v>2586</v>
      </c>
      <c r="CS3" s="201" t="s">
        <v>2587</v>
      </c>
      <c r="CT3" s="201" t="s">
        <v>1475</v>
      </c>
      <c r="CU3" s="201" t="s">
        <v>1532</v>
      </c>
      <c r="CV3" s="201" t="s">
        <v>1645</v>
      </c>
      <c r="CW3" s="201" t="s">
        <v>1532</v>
      </c>
      <c r="CX3" s="201" t="s">
        <v>1477</v>
      </c>
      <c r="CY3" s="202" t="s">
        <v>1532</v>
      </c>
      <c r="CZ3" s="200" t="s">
        <v>1545</v>
      </c>
      <c r="DA3" s="201" t="s">
        <v>1530</v>
      </c>
      <c r="DB3" s="201" t="s">
        <v>1531</v>
      </c>
      <c r="DC3" s="201" t="s">
        <v>2590</v>
      </c>
      <c r="DD3" s="201" t="s">
        <v>2591</v>
      </c>
      <c r="DE3" s="201" t="s">
        <v>1475</v>
      </c>
      <c r="DF3" s="201" t="s">
        <v>1532</v>
      </c>
      <c r="DG3" s="201" t="s">
        <v>1645</v>
      </c>
      <c r="DH3" s="201" t="s">
        <v>1532</v>
      </c>
      <c r="DI3" s="201" t="s">
        <v>1477</v>
      </c>
      <c r="DJ3" s="202" t="s">
        <v>1532</v>
      </c>
      <c r="DK3" s="200" t="s">
        <v>1546</v>
      </c>
      <c r="DL3" s="201" t="s">
        <v>1530</v>
      </c>
      <c r="DM3" s="201" t="s">
        <v>1531</v>
      </c>
      <c r="DN3" s="201" t="s">
        <v>2594</v>
      </c>
      <c r="DO3" s="201" t="s">
        <v>2591</v>
      </c>
      <c r="DP3" s="201" t="s">
        <v>1475</v>
      </c>
      <c r="DQ3" s="201" t="s">
        <v>1532</v>
      </c>
      <c r="DR3" s="201" t="s">
        <v>1645</v>
      </c>
      <c r="DS3" s="201" t="s">
        <v>1532</v>
      </c>
      <c r="DT3" s="201" t="s">
        <v>1477</v>
      </c>
      <c r="DU3" s="202" t="s">
        <v>1532</v>
      </c>
      <c r="DV3" s="228"/>
    </row>
    <row r="4" spans="1:126" ht="16.5" thickBot="1" x14ac:dyDescent="0.3">
      <c r="A4" s="784" t="s">
        <v>3541</v>
      </c>
      <c r="B4" s="785"/>
      <c r="C4" s="785"/>
      <c r="D4" s="785"/>
      <c r="E4" s="785"/>
      <c r="F4" s="786"/>
      <c r="G4" s="784" t="s">
        <v>432</v>
      </c>
      <c r="H4" s="785"/>
      <c r="I4" s="785"/>
      <c r="J4" s="785"/>
      <c r="K4" s="785"/>
      <c r="L4" s="786"/>
      <c r="N4" s="229" t="s">
        <v>1547</v>
      </c>
      <c r="O4" s="223" t="str">
        <f>IF(B27&lt;&gt;"",B27,"")</f>
        <v/>
      </c>
      <c r="P4" s="203"/>
      <c r="Q4" s="219" t="str">
        <f>IF(B28&lt;&gt;"",B28,"")</f>
        <v/>
      </c>
      <c r="R4" s="260">
        <v>2958465</v>
      </c>
      <c r="S4" s="204" t="str">
        <f>IF(OR(B30='Dropdown Auswahl'!B3,B31='Dropdown Auswahl'!B3,B33='Dropdown Auswahl'!B3),"X","")</f>
        <v/>
      </c>
      <c r="T4" s="205" t="str">
        <f>IF(B35&lt;&gt;'Dropdown Auswahl'!B3,"","X")</f>
        <v/>
      </c>
      <c r="U4" s="384"/>
      <c r="V4" s="206" t="str">
        <f>IF(AND(B79&lt;&gt;"",B79&lt;&gt;0),B79,"")</f>
        <v/>
      </c>
      <c r="W4" s="207" t="str">
        <f>IF(AND(B80&lt;&gt;"",B80&lt;&gt;0),B80,"")</f>
        <v/>
      </c>
      <c r="X4" s="207" t="str">
        <f>IF(AND(B81&lt;&gt;"",B81&lt;&gt;0),B81,"")</f>
        <v/>
      </c>
      <c r="Y4" s="207" t="str">
        <f>IF(AND(B82&lt;&gt;"",B82&lt;&gt;0),B82,"")</f>
        <v/>
      </c>
      <c r="Z4" s="207" t="str">
        <f>IF(AND(F79&lt;&gt;"",F79&lt;&gt;0),F79,"")</f>
        <v/>
      </c>
      <c r="AA4" s="207" t="str">
        <f>IF(AND(F80&lt;&gt;"",F80&lt;&gt;0),F80,"")</f>
        <v/>
      </c>
      <c r="AB4" s="207" t="str">
        <f>IF(AND(F81&lt;&gt;"",F81&lt;&gt;0),F81,"")</f>
        <v/>
      </c>
      <c r="AC4" s="208" t="str">
        <f>IF(AND(F82&lt;&gt;"",F82&lt;&gt;0),F82,"")</f>
        <v/>
      </c>
      <c r="AD4" s="209" t="str">
        <f>IF(AND(
B30='Dropdown Auswahl'!B3,
B40&lt;&gt;'DD FD'!A3,B40&lt;&gt;""),
VLOOKUP(B40,'DD FD'!A:B,2,FALSE),
"")</f>
        <v/>
      </c>
      <c r="AE4" s="210" t="str">
        <f>IF(AND(
B30='Dropdown Auswahl'!B3,
B40&lt;&gt;'DD FD'!A3,B40&lt;&gt;"",
B43&lt;&gt;'DD FD'!G3,B43&lt;&gt;""),
VLOOKUP(B43,'DD FD'!G:I,3,FALSE),
"")</f>
        <v/>
      </c>
      <c r="AF4" s="207" t="str">
        <f>IF(AND(
B30='Dropdown Auswahl'!B3,
B40&lt;&gt;'DD FD'!A3,B40&lt;&gt;"",
B43&lt;&gt;'DD FD'!G3,B43&lt;&gt;"",
B42&lt;&gt;0,B42&lt;&gt;""),
ROUNDUP(B42,4),
"")</f>
        <v/>
      </c>
      <c r="AG4" s="207" t="str">
        <f>IF(AND(
B30='Dropdown Auswahl'!B3,
B43&lt;&gt;"",B43&lt;&gt;'Dropdown Auswahl'!B2,
B41='Dropdown Auswahl'!A2),
"X","")</f>
        <v/>
      </c>
      <c r="AH4" s="210" t="str">
        <f>IF(AND(
B30='Dropdown Auswahl'!B3,
B40&lt;&gt;'DD FD'!A3,B40&lt;&gt;"",
B43&lt;&gt;'DD FD'!G3,B43&lt;&gt;"",
B42&lt;&gt;0,B42&lt;&gt;"",
B44&lt;&gt;'DD FD'!J3,B44&lt;&gt;'DD FD'!J4,B44&lt;&gt;""),
VLOOKUP(B44,'DD FD'!R:S,2,FALSE),
"")</f>
        <v/>
      </c>
      <c r="AI4" s="215" t="str">
        <f>IF(AND(
B30='Dropdown Auswahl'!B3,
B40&lt;&gt;'DD FD'!A3,B40&lt;&gt;"",
B43&lt;&gt;'DD FD'!G3,B43&lt;&gt;"",
B42&lt;&gt;0,B42&lt;&gt;"",
B44&lt;&gt;'DD FD'!J3,B44&lt;&gt;'DD FD'!J4,B44&lt;&gt;"",
B45&lt;&gt;0,B45&lt;&gt;0),
ROUNDUP(B45,1),
"")</f>
        <v/>
      </c>
      <c r="AJ4" s="210" t="str">
        <f>IF(AND(
B30='Dropdown Auswahl'!B3,
B40&lt;&gt;'DD FD'!A3,B40&lt;&gt;"",
B43&lt;&gt;'DD FD'!G3,B43&lt;&gt;"",
B42&lt;&gt;0,B42&lt;&gt;"",
B46&lt;&gt;'DD FD'!T3,B46&lt;&gt;'DD FD'!T4,B46&lt;&gt;""),
VLOOKUP(B46,'DD FD'!AB:AC,2,FALSE),
"")</f>
        <v/>
      </c>
      <c r="AK4" s="215" t="str">
        <f>IF(AND(
B30='Dropdown Auswahl'!B3,
B40&lt;&gt;'DD FD'!A3,B40&lt;&gt;"",
B43&lt;&gt;'DD FD'!G3,B43&lt;&gt;"",
B42&lt;&gt;0,B42&lt;&gt;"",
B46&lt;&gt;'DD FD'!T3,B46&lt;&gt;'DD FD'!T4,B46&lt;&gt;"",
B47&lt;&gt;0,B47&lt;&gt;""),
ROUNDUP(B47,1),
"")</f>
        <v/>
      </c>
      <c r="AL4" s="211" t="str">
        <f>IF(AND(
B30='Dropdown Auswahl'!B3,
B40&lt;&gt;'DD FD'!A3,B40&lt;&gt;"",
B43&lt;&gt;'DD FD'!G3,B43&lt;&gt;"",
B42&lt;&gt;0,B42&lt;&gt;"",
B48&lt;&gt;'DD FD'!AD3,B48&lt;&gt;'DD FD'!AD4,B48&lt;&gt;""),
VLOOKUP(B48,'DD FD'!AD:AE,2,FALSE),
"")</f>
        <v/>
      </c>
      <c r="AM4" s="216" t="str">
        <f>IF(AND(
B30='Dropdown Auswahl'!B3,
B40&lt;&gt;'DD FD'!A3,B40&lt;&gt;"",
B43&lt;&gt;'DD FD'!G3,B43&lt;&gt;"",
B42&lt;&gt;0,B42&lt;&gt;"",
B48&lt;&gt;'DD FD'!AD3,B48&lt;&gt;'DD FD'!AD4,B48&lt;&gt;"",
B49&lt;&gt;0,B49&lt;&gt;""),
ROUNDUP(B49,1),
"")</f>
        <v/>
      </c>
      <c r="AN4" s="209" t="str">
        <f>IF(AND(
B30='Dropdown Auswahl'!B3,
F40&lt;&gt;'DD FD'!A3,F40&lt;&gt;""),
VLOOKUP(F40,'DD FD'!A:B,2,FALSE),
"")</f>
        <v/>
      </c>
      <c r="AO4" s="210" t="str">
        <f>IF(AND(
B30='Dropdown Auswahl'!B3,
F40&lt;&gt;'DD FD'!A3,F40&lt;&gt;"",
F43&lt;&gt;'DD FD'!G3,F43&lt;&gt;""),
VLOOKUP(F43,'DD FD'!G:I,3,FALSE),
"")</f>
        <v/>
      </c>
      <c r="AP4" s="207" t="str">
        <f>IF(AND(
B30='Dropdown Auswahl'!B3,
F40&lt;&gt;'DD FD'!A3,F40&lt;&gt;"",
F43&lt;&gt;'DD FD'!G3,F43&lt;&gt;"",
F42&lt;&gt;0,F42&lt;&gt;""),
ROUNDUP(F42,4),
"")</f>
        <v/>
      </c>
      <c r="AQ4" s="207" t="str">
        <f>IF(AND(
B30='Dropdown Auswahl'!B3,
F43&lt;&gt;"",F43&lt;&gt;'Dropdown Auswahl'!B2,
F41='Dropdown Auswahl'!A2),
"X","")</f>
        <v/>
      </c>
      <c r="AR4" s="210" t="str">
        <f>IF(AND(
B30='Dropdown Auswahl'!B3,
F40&lt;&gt;'DD FD'!A3,F40&lt;&gt;"",
F43&lt;&gt;'DD FD'!G3,F43&lt;&gt;"",
F42&lt;&gt;0,F42&lt;&gt;"",
F44&lt;&gt;'DD FD'!J3,F44&lt;&gt;'DD FD'!J4,B44&lt;&gt;""),
VLOOKUP(F44,'DD FD'!R:S,2,FALSE),
"")</f>
        <v/>
      </c>
      <c r="AS4" s="215" t="str">
        <f>IF(AND(
B30='Dropdown Auswahl'!B3,
F40&lt;&gt;'DD FD'!A3,F40&lt;&gt;"",
F43&lt;&gt;'DD FD'!G3,F43&lt;&gt;"",
F42&lt;&gt;0,F42&lt;&gt;"",
F44&lt;&gt;'DD FD'!J3,F44&lt;&gt;'DD FD'!J4,F44&lt;&gt;"",
F45&lt;&gt;0,F45&lt;&gt;0),
ROUNDUP(F45,1),
"")</f>
        <v/>
      </c>
      <c r="AT4" s="210" t="str">
        <f>IF(AND(
B30='Dropdown Auswahl'!B3,
F40&lt;&gt;'DD FD'!A3,F40&lt;&gt;"",
F43&lt;&gt;'DD FD'!G3,F43&lt;&gt;"",
F42&lt;&gt;0,F42&lt;&gt;"",
F46&lt;&gt;'DD FD'!T3,F46&lt;&gt;'DD FD'!T4,F46&lt;&gt;""),
VLOOKUP(F46,'DD FD'!AB:AC,2,FALSE),
"")</f>
        <v/>
      </c>
      <c r="AU4" s="215" t="str">
        <f>IF(AND(
B30='Dropdown Auswahl'!B3,
F40&lt;&gt;'DD FD'!A3,F40&lt;&gt;"",
F43&lt;&gt;'DD FD'!G3,F43&lt;&gt;"",
F42&lt;&gt;0,F42&lt;&gt;"",
F46&lt;&gt;'DD FD'!T3,F46&lt;&gt;'DD FD'!T4,F46&lt;&gt;"",
F47&lt;&gt;0,F47&lt;&gt;""),
ROUNDUP(F47,1),
"")</f>
        <v/>
      </c>
      <c r="AV4" s="210" t="str">
        <f>IF(AND(
B30='Dropdown Auswahl'!B3,
F40&lt;&gt;'DD FD'!A3,F40&lt;&gt;"",
F43&lt;&gt;'DD FD'!G3,F43&lt;&gt;"",
F42&lt;&gt;0,F42&lt;&gt;"",
F48&lt;&gt;'DD FD'!AD3,F48&lt;&gt;'DD FD'!AD4,F48&lt;&gt;""),
VLOOKUP(F48,'DD FD'!AD:AE,2,FALSE),
"")</f>
        <v/>
      </c>
      <c r="AW4" s="216" t="str">
        <f>IF(AND(
B30='Dropdown Auswahl'!B3,
F40&lt;&gt;'DD FD'!A3,F40&lt;&gt;"",
F43&lt;&gt;'DD FD'!G3,F43&lt;&gt;"",
F42&lt;&gt;0,F42&lt;&gt;"",
F48&lt;&gt;'DD FD'!AD3,F48&lt;&gt;'DD FD'!AD4,F48&lt;&gt;"",
F49&lt;&gt;0,F49&lt;&gt;""),
ROUNDUP(F49,1),
"")</f>
        <v/>
      </c>
      <c r="AX4" s="209" t="str">
        <f>IF(AND(
B30='Dropdown Auswahl'!B3,
J40&lt;&gt;'DD FD'!A3,J40&lt;&gt;""),
VLOOKUP(J40,'DD FD'!A:B,2,FALSE),
"")</f>
        <v/>
      </c>
      <c r="AY4" s="210" t="str">
        <f>IF(AND(
B30='Dropdown Auswahl'!B3,
J40&lt;&gt;'DD FD'!A3,J40&lt;&gt;"",
J43&lt;&gt;'DD FD'!G3,J43&lt;&gt;""),
VLOOKUP(J43,'DD FD'!G:I,3,FALSE),
"")</f>
        <v/>
      </c>
      <c r="AZ4" s="207" t="str">
        <f>IF(AND(
B30='Dropdown Auswahl'!B3,
J40&lt;&gt;'DD FD'!A3,J40&lt;&gt;"",
J43&lt;&gt;'DD FD'!G3,J43&lt;&gt;"",
J42&lt;&gt;0,J42&lt;&gt;""),
ROUNDUP(J42,4),
"")</f>
        <v/>
      </c>
      <c r="BA4" s="207" t="str">
        <f>IF(AND(
B30='Dropdown Auswahl'!B3,
J43&lt;&gt;"",J43&lt;&gt;'Dropdown Auswahl'!B2,
J41='Dropdown Auswahl'!A2),
"X","")</f>
        <v/>
      </c>
      <c r="BB4" s="210" t="str">
        <f>IF(AND(
B30='Dropdown Auswahl'!B3,
J40&lt;&gt;'DD FD'!A3,J40&lt;&gt;"",
J43&lt;&gt;'DD FD'!G3,J43&lt;&gt;"",
J42&lt;&gt;0,J42&lt;&gt;"",
J44&lt;&gt;'DD FD'!J3,J44&lt;&gt;'DD FD'!J4,J44&lt;&gt;""),
VLOOKUP(J44,'DD FD'!R:S,2,FALSE),
"")</f>
        <v/>
      </c>
      <c r="BC4" s="215" t="str">
        <f>IF(AND(
B30='Dropdown Auswahl'!B3,
J40&lt;&gt;'DD FD'!A3,J40&lt;&gt;"",
J43&lt;&gt;'DD FD'!G3,J43&lt;&gt;"",
J42&lt;&gt;0,J42&lt;&gt;"",
J44&lt;&gt;'DD FD'!J3,J44&lt;&gt;'DD FD'!J4,J44&lt;&gt;"",
J45&lt;&gt;0,J45&lt;&gt;0),
ROUNDUP(J45,1),
"")</f>
        <v/>
      </c>
      <c r="BD4" s="210" t="str">
        <f>IF(AND(
B30='Dropdown Auswahl'!B3,
J40&lt;&gt;'DD FD'!A3,J40&lt;&gt;"",
J43&lt;&gt;'DD FD'!G3,J43&lt;&gt;"",
J42&lt;&gt;0,J42&lt;&gt;"",
J46&lt;&gt;'DD FD'!T3,J46&lt;&gt;'DD FD'!T4,J46&lt;&gt;""),
VLOOKUP(J46,'DD FD'!AB:AC,2,FALSE),
"")</f>
        <v/>
      </c>
      <c r="BE4" s="215" t="str">
        <f>IF(AND(
B30='Dropdown Auswahl'!B3,
J40&lt;&gt;'DD FD'!A3,J40&lt;&gt;"",
J43&lt;&gt;'DD FD'!G3,J43&lt;&gt;"",
J42&lt;&gt;0,J42&lt;&gt;"",
J46&lt;&gt;'DD FD'!T3,J46&lt;&gt;'DD FD'!T4,J46&lt;&gt;"",
J47&lt;&gt;0,J47&lt;&gt;""),
ROUNDUP(J47,1),
"")</f>
        <v/>
      </c>
      <c r="BF4" s="210" t="str">
        <f>IF(AND(
B30='Dropdown Auswahl'!B3,
J40&lt;&gt;'DD FD'!A3,J40&lt;&gt;"",
J43&lt;&gt;'DD FD'!G3,J43&lt;&gt;"",
J42&lt;&gt;0,J42&lt;&gt;"",
J48&lt;&gt;'DD FD'!AD3,J48&lt;&gt;'DD FD'!AD4,J48&lt;&gt;""),
VLOOKUP(J48,'DD FD'!AD:AE,2,FALSE),
"")</f>
        <v/>
      </c>
      <c r="BG4" s="216" t="str">
        <f>IF(AND(
B30='Dropdown Auswahl'!B3,
J40&lt;&gt;'DD FD'!A3,J40&lt;&gt;"",
J43&lt;&gt;'DD FD'!G3,J43&lt;&gt;"",
J42&lt;&gt;0,J42&lt;&gt;"",
J48&lt;&gt;'DD FD'!AD3,J48&lt;&gt;'DD FD'!AD4,J48&lt;&gt;"",
J49&lt;&gt;0,J49&lt;&gt;""),
ROUNDUP(J49,1),
"")</f>
        <v/>
      </c>
      <c r="BH4" s="209" t="str">
        <f>IF(AND(
B31='Dropdown Auswahl'!B3,
B53&lt;&gt;'DD FD'!C3,B53&lt;&gt;""),
VLOOKUP(B53,'DD FD'!C:D,2,FALSE),
"")</f>
        <v/>
      </c>
      <c r="BI4" s="210" t="str">
        <f>IF(AND(
B31='Dropdown Auswahl'!B3,
B53&lt;&gt;'DD FD'!C3,B53&lt;&gt;"",
B56&lt;&gt;'DD FD'!G3,B56&lt;&gt;""),
VLOOKUP(B56,'DD FD'!G:I,3,FALSE),
"")</f>
        <v/>
      </c>
      <c r="BJ4" s="207" t="str">
        <f>IF(AND(
B31='Dropdown Auswahl'!B3,
B53&lt;&gt;'DD FD'!C3,B53&lt;&gt;"",
B55&lt;&gt;0,B55&lt;&gt;""),
ROUNDUP(B55,4),
"")</f>
        <v/>
      </c>
      <c r="BK4" s="207" t="str">
        <f>IF(AND(
B31='Dropdown Auswahl'!B3,
B56&lt;&gt;"",B56&lt;&gt;'Dropdown Auswahl'!B2,
B54='Dropdown Auswahl'!A2),
"X","")</f>
        <v/>
      </c>
      <c r="BL4" s="207" t="str">
        <f>IF(AND(B31='Dropdown Auswahl'!B3,B32='Dropdown Auswahl'!B3,B56&lt;&gt;"",B56&lt;&gt;'Dropdown Auswahl'!B2),"X","")</f>
        <v/>
      </c>
      <c r="BM4" s="210" t="str">
        <f>IF(AND(
B31='Dropdown Auswahl'!B3,
B53&lt;&gt;'DD FD'!A3,B53&lt;&gt;"",
B56&lt;&gt;'DD FD'!G3,B56&lt;&gt;"",
B55&lt;&gt;0,B55&lt;&gt;"",
B57&lt;&gt;'DD FD'!J3,B57&lt;&gt;'DD FD'!J4,B57&lt;&gt;""),
VLOOKUP(B57,'DD FD'!R:S,2,FALSE),
"")</f>
        <v/>
      </c>
      <c r="BN4" s="215" t="str">
        <f>IF(AND(
B31='Dropdown Auswahl'!B3,
B53&lt;&gt;'DD FD'!C3,B53&lt;&gt;"",
B56&lt;&gt;'DD FD'!G3,B56&lt;&gt;"",
B55&lt;&gt;0,B55&lt;&gt;"",
B57&lt;&gt;'DD FD'!J3,B57&lt;&gt;'DD FD'!J4,B57&lt;&gt;"",
B58&lt;&gt;0,B58&lt;&gt;0),
ROUNDUP(B58,1),
"")</f>
        <v/>
      </c>
      <c r="BO4" s="210" t="str">
        <f>IF(AND(
B31='Dropdown Auswahl'!B3,
B53&lt;&gt;'DD FD'!C3,B53&lt;&gt;"",
B56&lt;&gt;'DD FD'!G3,B56&lt;&gt;"",
B55&lt;&gt;0,B55&lt;&gt;"",
B59&lt;&gt;'DD FD'!T3,B59&lt;&gt;'DD FD'!T4,B59&lt;&gt;""),
VLOOKUP(B59,'DD FD'!AB:AC,2,FALSE),
"")</f>
        <v/>
      </c>
      <c r="BP4" s="215" t="str">
        <f>IF(AND(
B31='Dropdown Auswahl'!B3,
B53&lt;&gt;'DD FD'!C3,B53&lt;&gt;"",
B56&lt;&gt;'DD FD'!G3,B56&lt;&gt;"",
B55&lt;&gt;0,B55&lt;&gt;"",
B59&lt;&gt;'DD FD'!T3,B59&lt;&gt;'DD FD'!T4,B59&lt;&gt;"",
B60&lt;&gt;0,B60&lt;&gt;""),
ROUNDUP(B60,1),
"")</f>
        <v/>
      </c>
      <c r="BQ4" s="210" t="str">
        <f>IF(AND(
B31='Dropdown Auswahl'!B3,
B53&lt;&gt;'DD FD'!C3,B53&lt;&gt;"",
B56&lt;&gt;'DD FD'!G3,B56&lt;&gt;"",
B55&lt;&gt;0,B55&lt;&gt;"",
B61&lt;&gt;'DD FD'!AD3,B61&lt;&gt;'DD FD'!AD4,B61&lt;&gt;""),
VLOOKUP(B61,'DD FD'!AD:AE,2,FALSE),
"")</f>
        <v/>
      </c>
      <c r="BR4" s="216" t="str">
        <f>IF(AND(
B31='Dropdown Auswahl'!B3,
B53&lt;&gt;'DD FD'!C3,B53&lt;&gt;"",
B56&lt;&gt;'DD FD'!G3,B56&lt;&gt;"",
B55&lt;&gt;0,B55&lt;&gt;"",
B61&lt;&gt;'DD FD'!AD3,B61&lt;&gt;'DD FD'!AD4,B61&lt;&gt;"",
B62&lt;&gt;0,B62&lt;&gt;""),
ROUNDUP(B62,1),
"")</f>
        <v/>
      </c>
      <c r="BS4" s="212" t="str">
        <f>IF(AND(
B31='Dropdown Auswahl'!B3,
F53&lt;&gt;'DD FD'!C3,F53&lt;&gt;""),
VLOOKUP(F53,'DD FD'!C:D,2,FALSE),
"")</f>
        <v/>
      </c>
      <c r="BT4" s="213" t="str">
        <f>IF(AND(
B31='Dropdown Auswahl'!B3,
F53&lt;&gt;'DD FD'!C3,F53&lt;&gt;"",
F56&lt;&gt;'DD FD'!G3,F56&lt;&gt;""),
VLOOKUP(F56,'DD FD'!G:I,3,FALSE),
"")</f>
        <v/>
      </c>
      <c r="BU4" s="224" t="str">
        <f>IF(AND(
B31='Dropdown Auswahl'!B3,
F53&lt;&gt;'DD FD'!C3,F53&lt;&gt;"",
F55&lt;&gt;0,F55&lt;&gt;""),
ROUNDUP(F55,4),
"")</f>
        <v/>
      </c>
      <c r="BV4" s="224" t="str">
        <f>IF(AND(
B31='Dropdown Auswahl'!B3,
F56&lt;&gt;"",F56&lt;&gt;'Dropdown Auswahl'!B2,
F54='Dropdown Auswahl'!A2),
"X","")</f>
        <v/>
      </c>
      <c r="BW4" s="224" t="str">
        <f>IF(AND(B31='Dropdown Auswahl'!B3,B32='Dropdown Auswahl'!B3,F56&lt;&gt;"",F56&lt;&gt;'Dropdown Auswahl'!B2),"X","")</f>
        <v/>
      </c>
      <c r="BX4" s="213" t="str">
        <f>IF(AND(
B31='Dropdown Auswahl'!B3,
F53&lt;&gt;'DD FD'!C3,F53&lt;&gt;"",
F56&lt;&gt;'DD FD'!G3,F56&lt;&gt;"",
F55&lt;&gt;0,F55&lt;&gt;"",
F57&lt;&gt;'DD FD'!J3,F57&lt;&gt;'DD FD'!J4,F57&lt;&gt;""),
VLOOKUP(F57,'DD FD'!R:S,2,FALSE),
"")</f>
        <v/>
      </c>
      <c r="BY4" s="226" t="str">
        <f>IF(AND(
B31='Dropdown Auswahl'!B3,
F53&lt;&gt;'DD FD'!C3,F53&lt;&gt;"",
F56&lt;&gt;'DD FD'!G3,F56&lt;&gt;"",
F55&lt;&gt;0,F55&lt;&gt;"",
F57&lt;&gt;'DD FD'!J3,F57&lt;&gt;'DD FD'!J4,F57&lt;&gt;"",
F58&lt;&gt;0,F58&lt;&gt;0),
ROUNDUP(F58,1),
"")</f>
        <v/>
      </c>
      <c r="BZ4" s="213" t="str">
        <f>IF(AND(
B31='Dropdown Auswahl'!B3,
F53&lt;&gt;'DD FD'!C3,F53&lt;&gt;"",
F56&lt;&gt;'DD FD'!G3,F56&lt;&gt;"",
F55&lt;&gt;0,F55&lt;&gt;"",
F59&lt;&gt;'DD FD'!T3,F59&lt;&gt;'DD FD'!T4,F59&lt;&gt;""),
VLOOKUP(F59,'DD FD'!AB:AC,2,FALSE),
"")</f>
        <v/>
      </c>
      <c r="CA4" s="226" t="str">
        <f>IF(AND(
B31='Dropdown Auswahl'!B3,
F53&lt;&gt;'DD FD'!C3,F53&lt;&gt;"",
F56&lt;&gt;'DD FD'!G3,F56&lt;&gt;"",
F55&lt;&gt;0,F55&lt;&gt;"",
F59&lt;&gt;'DD FD'!T3,F59&lt;&gt;'DD FD'!T4,F59&lt;&gt;"",
F60&lt;&gt;0,F60&lt;&gt;""),
ROUNDUP(F60,1),
"")</f>
        <v/>
      </c>
      <c r="CB4" s="213" t="str">
        <f>IF(AND(
B31='Dropdown Auswahl'!B3,
F53&lt;&gt;'DD FD'!C3,F53&lt;&gt;"",
F56&lt;&gt;'DD FD'!G3,F56&lt;&gt;"",
F55&lt;&gt;0,F55&lt;&gt;"",
F61&lt;&gt;'DD FD'!AD3,F61&lt;&gt;'DD FD'!AD4,F61&lt;&gt;""),
VLOOKUP(F61,'DD FD'!AD:AE,2,FALSE),
"")</f>
        <v/>
      </c>
      <c r="CC4" s="225" t="str">
        <f>IF(AND(
B31='Dropdown Auswahl'!B3,
F53&lt;&gt;'DD FD'!C3,F53&lt;&gt;"",
F56&lt;&gt;'DD FD'!G3,F56&lt;&gt;"",
F55&lt;&gt;0,F55&lt;&gt;"",
F61&lt;&gt;'DD FD'!AD3,F61&lt;&gt;'DD FD'!AD4,F61&lt;&gt;"",
F62&lt;&gt;0,F62&lt;&gt;""),
ROUNDUP(F62,1),
"")</f>
        <v/>
      </c>
      <c r="CD4" s="209" t="str">
        <f>IF(AND(
B31='Dropdown Auswahl'!B3,
J53&lt;&gt;'DD FD'!C3,J53&lt;&gt;""),
VLOOKUP(J53,'DD FD'!C:D,2,FALSE),
"")</f>
        <v/>
      </c>
      <c r="CE4" s="210" t="str">
        <f>IF(AND(
B31='Dropdown Auswahl'!B3,
J53&lt;&gt;'DD FD'!C3,J53&lt;&gt;"",
J56&lt;&gt;'DD FD'!G3,J56&lt;&gt;""),
VLOOKUP(J56,'DD FD'!G:I,3,FALSE),
"")</f>
        <v/>
      </c>
      <c r="CF4" s="207" t="str">
        <f>IF(AND(
B31='Dropdown Auswahl'!B3,
J53&lt;&gt;'DD FD'!C3,J53&lt;&gt;"",
J55&lt;&gt;0,J55&lt;&gt;""),
ROUNDUP(J55,4),
"")</f>
        <v/>
      </c>
      <c r="CG4" s="207" t="str">
        <f>IF(AND(
B31='Dropdown Auswahl'!B3,
J56&lt;&gt;"",J56&lt;&gt;'Dropdown Auswahl'!B2,
J54='Dropdown Auswahl'!A2),
"X","")</f>
        <v/>
      </c>
      <c r="CH4" s="207" t="str">
        <f>IF(AND(B31='Dropdown Auswahl'!B3,B32='Dropdown Auswahl'!B3,J56&lt;&gt;"",J56&lt;&gt;'Dropdown Auswahl'!B2),"X","")</f>
        <v/>
      </c>
      <c r="CI4" s="210" t="str">
        <f>IF(AND(
B31='Dropdown Auswahl'!B3,
J53&lt;&gt;'DD FD'!C3,J53&lt;&gt;"",
J56&lt;&gt;'DD FD'!G3,J56&lt;&gt;"",
J55&lt;&gt;0,J55&lt;&gt;"",
J57&lt;&gt;'DD FD'!J3,J57&lt;&gt;'DD FD'!J4,J57&lt;&gt;""),
VLOOKUP(J57,'DD FD'!R:S,2,FALSE),
"")</f>
        <v/>
      </c>
      <c r="CJ4" s="215" t="str">
        <f>IF(AND(
B31='Dropdown Auswahl'!B3,
J53&lt;&gt;'DD FD'!C3,J53&lt;&gt;"",
J56&lt;&gt;'DD FD'!G3,J56&lt;&gt;"",
J55&lt;&gt;0,J55&lt;&gt;"",
J57&lt;&gt;'DD FD'!J3,J57&lt;&gt;'DD FD'!J4,J57&lt;&gt;"",
J58&lt;&gt;0,J58&lt;&gt;0),
ROUNDUP(J58,1),
"")</f>
        <v/>
      </c>
      <c r="CK4" s="210" t="str">
        <f>IF(AND(
B31='Dropdown Auswahl'!B3,
J53&lt;&gt;'DD FD'!C3,J53&lt;&gt;"",
J56&lt;&gt;'DD FD'!G3,J56&lt;&gt;"",
J55&lt;&gt;0,J55&lt;&gt;"",
J59&lt;&gt;'DD FD'!T3,J59&lt;&gt;'DD FD'!T4,J59&lt;&gt;""),
VLOOKUP(J59,'DD FD'!AB:AC,2,FALSE),
"")</f>
        <v/>
      </c>
      <c r="CL4" s="215" t="str">
        <f>IF(AND(
B31='Dropdown Auswahl'!B3,
J53&lt;&gt;'DD FD'!C3,J53&lt;&gt;"",
J56&lt;&gt;'DD FD'!G3,J56&lt;&gt;"",
J55&lt;&gt;0,J55&lt;&gt;"",
J59&lt;&gt;'DD FD'!T3,J59&lt;&gt;'DD FD'!T4,J59&lt;&gt;"",
J60&lt;&gt;0,J60&lt;&gt;""),
ROUNDUP(J60,1),
"")</f>
        <v/>
      </c>
      <c r="CM4" s="210" t="str">
        <f>IF(AND(
B31='Dropdown Auswahl'!B3,
J53&lt;&gt;'DD FD'!C3,J53&lt;&gt;"",
J56&lt;&gt;'DD FD'!G3,J56&lt;&gt;"",
J55&lt;&gt;0,J55&lt;&gt;"",
J61&lt;&gt;'DD FD'!AD3,J61&lt;&gt;'DD FD'!AD4,J61&lt;&gt;""),
VLOOKUP(J61,'DD FD'!AD:AE,2,FALSE),
"")</f>
        <v/>
      </c>
      <c r="CN4" s="216" t="str">
        <f>IF(AND(
B31='Dropdown Auswahl'!B3,
J53&lt;&gt;'DD FD'!C3,J53&lt;&gt;"",
J56&lt;&gt;'DD FD'!G3,J56&lt;&gt;"",
J55&lt;&gt;0,J55&lt;&gt;"",
J61&lt;&gt;'DD FD'!AD3,J61&lt;&gt;'DD FD'!AD4,J61&lt;&gt;"",
J62&lt;&gt;0,J62&lt;&gt;""),
ROUNDUP(J62,1),
"")</f>
        <v/>
      </c>
      <c r="CO4" s="209" t="str">
        <f>IF(AND(
B33='Dropdown Auswahl'!B3,
B66&lt;&gt;'DD FD'!E3,B66&lt;&gt;""),
VLOOKUP(B66,'DD FD'!E:F,2,FALSE),
"")</f>
        <v/>
      </c>
      <c r="CP4" s="210" t="str">
        <f>IF(AND(
B33='Dropdown Auswahl'!B3,
B66&lt;&gt;'DD FD'!E3,B66&lt;&gt;"",
B69&lt;&gt;'DD FD'!G3,B69&lt;&gt;""),
VLOOKUP(B69,'DD FD'!G:I,3,FALSE),
"")</f>
        <v/>
      </c>
      <c r="CQ4" s="207" t="str">
        <f>IF(AND(
B33='Dropdown Auswahl'!B3,
B66&lt;&gt;'DD FD'!E3,B66&lt;&gt;"",
B69&lt;&gt;'DD FD'!G3,B69&lt;&gt;"",
B68&lt;&gt;0,B68&lt;&gt;""),
ROUNDUP(B68,4),
"")</f>
        <v/>
      </c>
      <c r="CR4" s="207" t="str">
        <f>IF(AND(
B33='Dropdown Auswahl'!B3,
B69&lt;&gt;"",B69&lt;&gt;'Dropdown Auswahl'!B2,
B67='Dropdown Auswahl'!A2),
"X","")</f>
        <v/>
      </c>
      <c r="CS4" s="207" t="str">
        <f>IF(AND(B33='Dropdown Auswahl'!B3,B34='Dropdown Auswahl'!B3,B69&lt;&gt;"",B69&lt;&gt;'Dropdown Auswahl'!B2),"X","")</f>
        <v/>
      </c>
      <c r="CT4" s="210" t="str">
        <f>IF(AND(
B33='Dropdown Auswahl'!B3,
B66&lt;&gt;'DD FD'!E3,B66&lt;&gt;"",
B69&lt;&gt;'DD FD'!G3,B69&lt;&gt;"",
B68&lt;&gt;0,B68&lt;&gt;"",
B70&lt;&gt;'DD FD'!J3,B70&lt;&gt;'DD FD'!J4,B70&lt;&gt;""),
VLOOKUP(B70,'DD FD'!R:S,2,FALSE),
"")</f>
        <v/>
      </c>
      <c r="CU4" s="215" t="str">
        <f>IF(AND(
B33='Dropdown Auswahl'!B3,
B66&lt;&gt;'DD FD'!E3,B66&lt;&gt;"",
B69&lt;&gt;'DD FD'!G3,B69&lt;&gt;"",
B68&lt;&gt;0,B68&lt;&gt;"",
B70&lt;&gt;'DD FD'!J3,B70&lt;&gt;'DD FD'!J4,B70&lt;&gt;"",
B71&lt;&gt;0,B71&lt;&gt;0),
ROUNDUP(B71,1),
"")</f>
        <v/>
      </c>
      <c r="CV4" s="210" t="str">
        <f>IF(AND(
B33='Dropdown Auswahl'!B3,
B66&lt;&gt;'DD FD'!E3,B66&lt;&gt;"",
B69&lt;&gt;'DD FD'!G3,B69&lt;&gt;"",
B68&lt;&gt;0,B68&lt;&gt;"",
B72&lt;&gt;'DD FD'!T3,B72&lt;&gt;'DD FD'!T4,B72&lt;&gt;""),
VLOOKUP(B72,'DD FD'!AB:AC,2,FALSE),
"")</f>
        <v/>
      </c>
      <c r="CW4" s="215" t="str">
        <f>IF(AND(
B33='Dropdown Auswahl'!B3,
B66&lt;&gt;'DD FD'!E3,B66&lt;&gt;"",
B69&lt;&gt;'DD FD'!G3,B69&lt;&gt;"",
B68&lt;&gt;0,B68&lt;&gt;"",
B72&lt;&gt;'DD FD'!T3,B72&lt;&gt;'DD FD'!T4,B72&lt;&gt;"",
B73&lt;&gt;0,B73&lt;&gt;""),
ROUNDUP(B73,1),
"")</f>
        <v/>
      </c>
      <c r="CX4" s="210" t="str">
        <f>IF(AND(
B33='Dropdown Auswahl'!B3,
B66&lt;&gt;'DD FD'!E3,B66&lt;&gt;"",
B69&lt;&gt;'DD FD'!G3,B69&lt;&gt;"",
B68&lt;&gt;0,B68&lt;&gt;"",
B74&lt;&gt;'DD FD'!AD3,B74&lt;&gt;'DD FD'!AD4,B74&lt;&gt;""),
VLOOKUP(B74,'DD FD'!AD:AE,2,FALSE),
"")</f>
        <v/>
      </c>
      <c r="CY4" s="216" t="str">
        <f>IF(AND(
B33='Dropdown Auswahl'!B3,
B66&lt;&gt;'DD FD'!E3,B66&lt;&gt;"",
B69&lt;&gt;'DD FD'!G3,B69&lt;&gt;"",
B68&lt;&gt;0,B68&lt;&gt;"",
B74&lt;&gt;'DD FD'!AD3,B74&lt;&gt;'DD FD'!AD4,B74&lt;&gt;"",
B75&lt;&gt;0,B75&lt;&gt;""),
ROUNDUP(B75,1),
"")</f>
        <v/>
      </c>
      <c r="CZ4" s="212" t="str">
        <f>IF(AND(
B33='Dropdown Auswahl'!B3,
F66&lt;&gt;'DD FD'!E3,F66&lt;&gt;""),
VLOOKUP(F66,'DD FD'!E:F,2,FALSE),
"")</f>
        <v/>
      </c>
      <c r="DA4" s="213" t="str">
        <f>IF(AND(
B33='Dropdown Auswahl'!B3,
F66&lt;&gt;'DD FD'!E3,F66&lt;&gt;"",
F69&lt;&gt;'DD FD'!G3,F69&lt;&gt;""),
VLOOKUP(F69,'DD FD'!G:I,3,FALSE),
"")</f>
        <v/>
      </c>
      <c r="DB4" s="224" t="str">
        <f>IF(AND(
B33='Dropdown Auswahl'!B3,
F66&lt;&gt;'DD FD'!E3,F66&lt;&gt;"",
F69&lt;&gt;'DD FD'!G3,F69&lt;&gt;"",
F68&lt;&gt;0,F68&lt;&gt;""),
ROUNDUP(F68,4),
"")</f>
        <v/>
      </c>
      <c r="DC4" s="224" t="str">
        <f>IF(AND(
B33='Dropdown Auswahl'!B3,
F69&lt;&gt;"",F69&lt;&gt;'Dropdown Auswahl'!B2,
F67='Dropdown Auswahl'!A2),
"X","")</f>
        <v/>
      </c>
      <c r="DD4" s="224" t="str">
        <f>IF(AND(B33='Dropdown Auswahl'!B3,B34='Dropdown Auswahl'!B3,F69&lt;&gt;"",F69&lt;&gt;'Dropdown Auswahl'!B2),"X","")</f>
        <v/>
      </c>
      <c r="DE4" s="213" t="str">
        <f>IF(AND(
B33='Dropdown Auswahl'!B3,
F66&lt;&gt;'DD FD'!E3,F66&lt;&gt;"",
F69&lt;&gt;'DD FD'!G3,F69&lt;&gt;"",
F68&lt;&gt;0,F68&lt;&gt;"",
F70&lt;&gt;'DD FD'!J3,F70&lt;&gt;'DD FD'!J4,F70&lt;&gt;""),
VLOOKUP(F70,'DD FD'!R:S,2,FALSE),
"")</f>
        <v/>
      </c>
      <c r="DF4" s="226" t="str">
        <f>IF(AND(
B33='Dropdown Auswahl'!B3,
F66&lt;&gt;'DD FD'!E3,F66&lt;&gt;"",
F69&lt;&gt;'DD FD'!G3,F69&lt;&gt;"",
F68&lt;&gt;0,F68&lt;&gt;"",
F70&lt;&gt;'DD FD'!J3,F70&lt;&gt;'DD FD'!J4,F70&lt;&gt;"",
F71&lt;&gt;0,F71&lt;&gt;0),
ROUNDUP(F71,1),
"")</f>
        <v/>
      </c>
      <c r="DG4" s="213" t="str">
        <f>IF(AND(
B33='Dropdown Auswahl'!B3,
F66&lt;&gt;'DD FD'!E3,F66&lt;&gt;"",
F69&lt;&gt;'DD FD'!G3,F69&lt;&gt;"",
F68&lt;&gt;0,F68&lt;&gt;"",
F72&lt;&gt;'DD FD'!T3,F72&lt;&gt;'DD FD'!T4,F72&lt;&gt;""),
VLOOKUP(F72,'DD FD'!AB:AC,2,FALSE),
"")</f>
        <v/>
      </c>
      <c r="DH4" s="226" t="str">
        <f>IF(AND(
B33='Dropdown Auswahl'!B3,
F66&lt;&gt;'DD FD'!E3,F66&lt;&gt;"",
F69&lt;&gt;'DD FD'!G3,F69&lt;&gt;"",
F68&lt;&gt;0,F68&lt;&gt;"",
F72&lt;&gt;'DD FD'!T3,F72&lt;&gt;'DD FD'!T4,F72&lt;&gt;"",
F73&lt;&gt;0,F73&lt;&gt;""),
ROUNDUP(F73,1),
"")</f>
        <v/>
      </c>
      <c r="DI4" s="213" t="str">
        <f>IF(AND(
B33='Dropdown Auswahl'!B3,
F66&lt;&gt;'DD FD'!E3,F66&lt;&gt;"",
F69&lt;&gt;'DD FD'!G3,F69&lt;&gt;"",
F68&lt;&gt;0,F68&lt;&gt;"",
F74&lt;&gt;'DD FD'!AD3,F74&lt;&gt;'DD FD'!AD4,F74&lt;&gt;""),
VLOOKUP(F74,'DD FD'!AD:AE,2,FALSE),
"")</f>
        <v/>
      </c>
      <c r="DJ4" s="225" t="str">
        <f>IF(AND(
B33='Dropdown Auswahl'!B3,
F66&lt;&gt;'DD FD'!E3,F66&lt;&gt;"",
F69&lt;&gt;'DD FD'!G3,F69&lt;&gt;"",
F68&lt;&gt;0,F68&lt;&gt;"",
F74&lt;&gt;'DD FD'!AD3,F74&lt;&gt;'DD FD'!AD4,F74&lt;&gt;"",
F75&lt;&gt;0,F75&lt;&gt;""),
ROUNDUP(F75,1),
"")</f>
        <v/>
      </c>
      <c r="DK4" s="212" t="str">
        <f>IF(AND(
B33='Dropdown Auswahl'!B3,
J66&lt;&gt;'DD FD'!E3,J66&lt;&gt;""),
VLOOKUP(J66,'DD FD'!E:F,2,FALSE),
"")</f>
        <v/>
      </c>
      <c r="DL4" s="213" t="str">
        <f>IF(AND(
B33='Dropdown Auswahl'!B3,
J66&lt;&gt;'DD FD'!E3,J66&lt;&gt;"",
J69&lt;&gt;'DD FD'!G3,J69&lt;&gt;""),
VLOOKUP(J69,'DD FD'!G:I,3,FALSE),
"")</f>
        <v/>
      </c>
      <c r="DM4" s="224" t="str">
        <f>IF(AND(
B33='Dropdown Auswahl'!B3,
J66&lt;&gt;'DD FD'!E3,J66&lt;&gt;"",
J69&lt;&gt;'DD FD'!G3,J69&lt;&gt;"",
J68&lt;&gt;0,J68&lt;&gt;""),
ROUNDUP(J68,4),
"")</f>
        <v/>
      </c>
      <c r="DN4" s="224" t="str">
        <f>IF(AND(
B33='Dropdown Auswahl'!B3,
J69&lt;&gt;"",J69&lt;&gt;'Dropdown Auswahl'!B2,
J67='Dropdown Auswahl'!A2),
"X","")</f>
        <v/>
      </c>
      <c r="DO4" s="224" t="str">
        <f>IF(AND(B33='Dropdown Auswahl'!B3,B34='Dropdown Auswahl'!B3,J69&lt;&gt;"",J69&lt;&gt;'Dropdown Auswahl'!B2),"X","")</f>
        <v/>
      </c>
      <c r="DP4" s="213" t="str">
        <f>IF(AND(
B33='Dropdown Auswahl'!B3,
J66&lt;&gt;'DD FD'!E3,J66&lt;&gt;"",
J69&lt;&gt;'DD FD'!G3,J69&lt;&gt;"",
J68&lt;&gt;0,J68&lt;&gt;"",
J70&lt;&gt;'DD FD'!J3,J70&lt;&gt;'DD FD'!J4,J70&lt;&gt;""),
VLOOKUP(J70,'DD FD'!R:S,2,FALSE),
"")</f>
        <v/>
      </c>
      <c r="DQ4" s="226" t="str">
        <f>IF(AND(
B33='Dropdown Auswahl'!B3,
J66&lt;&gt;'DD FD'!E3,J66&lt;&gt;"",
J69&lt;&gt;'DD FD'!G3,J69&lt;&gt;"",
J68&lt;&gt;0,J68&lt;&gt;"",
J70&lt;&gt;'DD FD'!J3,J70&lt;&gt;'DD FD'!J4,J70&lt;&gt;"",
J71&lt;&gt;0,J71&lt;&gt;0),
ROUNDUP(J71,1),
"")</f>
        <v/>
      </c>
      <c r="DR4" s="213" t="str">
        <f>IF(AND(
B33='Dropdown Auswahl'!B3,
J66&lt;&gt;'DD FD'!E3,J66&lt;&gt;"",
J69&lt;&gt;'DD FD'!G3,J69&lt;&gt;"",
J68&lt;&gt;0,J68&lt;&gt;"",
J72&lt;&gt;'DD FD'!T3,J72&lt;&gt;'DD FD'!T4,J72&lt;&gt;""),
VLOOKUP(J72,'DD FD'!AB:AC,2,FALSE),
"")</f>
        <v/>
      </c>
      <c r="DS4" s="226" t="str">
        <f>IF(AND(
B33='Dropdown Auswahl'!B3,
J66&lt;&gt;'DD FD'!E3,J66&lt;&gt;"",
J69&lt;&gt;'DD FD'!G3,J69&lt;&gt;"",
J68&lt;&gt;0,J68&lt;&gt;"",
J72&lt;&gt;'DD FD'!T3,J72&lt;&gt;'DD FD'!T4,J72&lt;&gt;"",
J73&lt;&gt;0,J73&lt;&gt;""),
ROUNDUP(J73,1),
"")</f>
        <v/>
      </c>
      <c r="DT4" s="213" t="str">
        <f>IF(AND(
B33='Dropdown Auswahl'!B3,
J66&lt;&gt;'DD FD'!E3,J66&lt;&gt;"",
J69&lt;&gt;'DD FD'!G3,J69&lt;&gt;"",
J68&lt;&gt;0,J68&lt;&gt;"",
J74&lt;&gt;'DD FD'!AD3,J74&lt;&gt;'DD FD'!AD4,J74&lt;&gt;""),
VLOOKUP(J74,'DD FD'!AD:AE,2,FALSE),
"")</f>
        <v/>
      </c>
      <c r="DU4" s="225" t="str">
        <f>IF(AND(
B33='Dropdown Auswahl'!B3,
J66&lt;&gt;'DD FD'!E3,J66&lt;&gt;"",
J69&lt;&gt;'DD FD'!G3,J69&lt;&gt;"",
J68&lt;&gt;0,J68&lt;&gt;"",
J74&lt;&gt;'DD FD'!AD3,J74&lt;&gt;'DD FD'!AD4,J74&lt;&gt;"",
J75&lt;&gt;0,J75&lt;&gt;""),
ROUNDUP(J75,1),
"")</f>
        <v/>
      </c>
      <c r="DV4" s="230" t="s">
        <v>1548</v>
      </c>
    </row>
    <row r="5" spans="1:126" ht="15.75" x14ac:dyDescent="0.2">
      <c r="A5" s="161" t="s">
        <v>433</v>
      </c>
      <c r="B5" s="787"/>
      <c r="C5" s="787"/>
      <c r="D5" s="787"/>
      <c r="E5" s="787"/>
      <c r="F5" s="788"/>
      <c r="G5" s="827" t="s">
        <v>433</v>
      </c>
      <c r="H5" s="831"/>
      <c r="I5" s="787"/>
      <c r="J5" s="787"/>
      <c r="K5" s="787"/>
      <c r="L5" s="788"/>
    </row>
    <row r="6" spans="1:126" ht="15.75" x14ac:dyDescent="0.2">
      <c r="A6" s="162" t="s">
        <v>3546</v>
      </c>
      <c r="B6" s="801"/>
      <c r="C6" s="801"/>
      <c r="D6" s="801"/>
      <c r="E6" s="801"/>
      <c r="F6" s="802"/>
      <c r="G6" s="639" t="s">
        <v>3553</v>
      </c>
      <c r="H6" s="832"/>
      <c r="I6" s="801"/>
      <c r="J6" s="801"/>
      <c r="K6" s="801"/>
      <c r="L6" s="802"/>
    </row>
    <row r="7" spans="1:126" ht="15.75" x14ac:dyDescent="0.2">
      <c r="A7" s="162" t="s">
        <v>3547</v>
      </c>
      <c r="B7" s="803" t="s">
        <v>2796</v>
      </c>
      <c r="C7" s="803"/>
      <c r="D7" s="803"/>
      <c r="E7" s="231" t="s">
        <v>3549</v>
      </c>
      <c r="F7" s="239"/>
      <c r="G7" s="639" t="s">
        <v>434</v>
      </c>
      <c r="H7" s="832"/>
      <c r="I7" s="801"/>
      <c r="J7" s="801"/>
      <c r="K7" s="801"/>
      <c r="L7" s="802"/>
    </row>
    <row r="8" spans="1:126" ht="16.5" thickBot="1" x14ac:dyDescent="0.25">
      <c r="A8" s="163" t="s">
        <v>3548</v>
      </c>
      <c r="B8" s="783" t="s">
        <v>2796</v>
      </c>
      <c r="C8" s="783"/>
      <c r="D8" s="783"/>
      <c r="E8" s="233" t="s">
        <v>3549</v>
      </c>
      <c r="F8" s="240"/>
      <c r="G8" s="826" t="s">
        <v>3546</v>
      </c>
      <c r="H8" s="838"/>
      <c r="I8" s="809"/>
      <c r="J8" s="809"/>
      <c r="K8" s="809"/>
      <c r="L8" s="810"/>
    </row>
    <row r="9" spans="1:126" ht="16.5" thickBot="1" x14ac:dyDescent="0.25">
      <c r="A9" s="784" t="s">
        <v>3542</v>
      </c>
      <c r="B9" s="785"/>
      <c r="C9" s="785"/>
      <c r="D9" s="785"/>
      <c r="E9" s="785"/>
      <c r="F9" s="786"/>
      <c r="G9" s="784" t="s">
        <v>3544</v>
      </c>
      <c r="H9" s="785"/>
      <c r="I9" s="785"/>
      <c r="J9" s="785"/>
      <c r="K9" s="785"/>
      <c r="L9" s="786"/>
    </row>
    <row r="10" spans="1:126" ht="15.75" x14ac:dyDescent="0.2">
      <c r="A10" s="161" t="s">
        <v>433</v>
      </c>
      <c r="B10" s="787"/>
      <c r="C10" s="787"/>
      <c r="D10" s="787"/>
      <c r="E10" s="787"/>
      <c r="F10" s="788"/>
      <c r="G10" s="827" t="s">
        <v>433</v>
      </c>
      <c r="H10" s="831"/>
      <c r="I10" s="787"/>
      <c r="J10" s="787"/>
      <c r="K10" s="787"/>
      <c r="L10" s="788"/>
    </row>
    <row r="11" spans="1:126" ht="15.75" x14ac:dyDescent="0.2">
      <c r="A11" s="162" t="s">
        <v>3546</v>
      </c>
      <c r="B11" s="801"/>
      <c r="C11" s="801"/>
      <c r="D11" s="801"/>
      <c r="E11" s="801"/>
      <c r="F11" s="802"/>
      <c r="G11" s="639" t="s">
        <v>3553</v>
      </c>
      <c r="H11" s="832"/>
      <c r="I11" s="801"/>
      <c r="J11" s="801"/>
      <c r="K11" s="801"/>
      <c r="L11" s="802"/>
    </row>
    <row r="12" spans="1:126" ht="15.75" x14ac:dyDescent="0.2">
      <c r="A12" s="162" t="s">
        <v>3547</v>
      </c>
      <c r="B12" s="803" t="s">
        <v>2796</v>
      </c>
      <c r="C12" s="803"/>
      <c r="D12" s="803"/>
      <c r="E12" s="231" t="s">
        <v>3549</v>
      </c>
      <c r="F12" s="239"/>
      <c r="G12" s="639" t="s">
        <v>434</v>
      </c>
      <c r="H12" s="832"/>
      <c r="I12" s="801"/>
      <c r="J12" s="801"/>
      <c r="K12" s="801"/>
      <c r="L12" s="802"/>
      <c r="AJ12" s="104"/>
    </row>
    <row r="13" spans="1:126" ht="16.5" thickBot="1" x14ac:dyDescent="0.25">
      <c r="A13" s="163" t="s">
        <v>3548</v>
      </c>
      <c r="B13" s="783" t="s">
        <v>2796</v>
      </c>
      <c r="C13" s="783"/>
      <c r="D13" s="783"/>
      <c r="E13" s="233" t="s">
        <v>3549</v>
      </c>
      <c r="F13" s="240"/>
      <c r="G13" s="828"/>
      <c r="H13" s="829"/>
      <c r="I13" s="829"/>
      <c r="J13" s="829"/>
      <c r="K13" s="829"/>
      <c r="L13" s="830"/>
    </row>
    <row r="14" spans="1:126" ht="16.5" thickBot="1" x14ac:dyDescent="0.25">
      <c r="A14" s="784" t="s">
        <v>3543</v>
      </c>
      <c r="B14" s="785"/>
      <c r="C14" s="785"/>
      <c r="D14" s="785"/>
      <c r="E14" s="785"/>
      <c r="F14" s="786"/>
      <c r="G14" s="784" t="s">
        <v>3545</v>
      </c>
      <c r="H14" s="785"/>
      <c r="I14" s="785"/>
      <c r="J14" s="785"/>
      <c r="K14" s="785"/>
      <c r="L14" s="786"/>
    </row>
    <row r="15" spans="1:126" ht="15.75" x14ac:dyDescent="0.2">
      <c r="A15" s="161" t="s">
        <v>433</v>
      </c>
      <c r="B15" s="787"/>
      <c r="C15" s="787"/>
      <c r="D15" s="787"/>
      <c r="E15" s="787"/>
      <c r="F15" s="788"/>
      <c r="G15" s="827" t="s">
        <v>433</v>
      </c>
      <c r="H15" s="831"/>
      <c r="I15" s="787"/>
      <c r="J15" s="787"/>
      <c r="K15" s="787"/>
      <c r="L15" s="788"/>
    </row>
    <row r="16" spans="1:126" ht="15.75" x14ac:dyDescent="0.2">
      <c r="A16" s="162" t="s">
        <v>3546</v>
      </c>
      <c r="B16" s="801"/>
      <c r="C16" s="801"/>
      <c r="D16" s="801"/>
      <c r="E16" s="801"/>
      <c r="F16" s="802"/>
      <c r="G16" s="639" t="s">
        <v>3553</v>
      </c>
      <c r="H16" s="832"/>
      <c r="I16" s="801"/>
      <c r="J16" s="801"/>
      <c r="K16" s="801"/>
      <c r="L16" s="802"/>
    </row>
    <row r="17" spans="1:12" ht="15.75" x14ac:dyDescent="0.2">
      <c r="A17" s="162" t="s">
        <v>3547</v>
      </c>
      <c r="B17" s="803" t="s">
        <v>2796</v>
      </c>
      <c r="C17" s="803"/>
      <c r="D17" s="803"/>
      <c r="E17" s="231" t="s">
        <v>3549</v>
      </c>
      <c r="F17" s="239"/>
      <c r="G17" s="639" t="s">
        <v>434</v>
      </c>
      <c r="H17" s="832"/>
      <c r="I17" s="801"/>
      <c r="J17" s="801"/>
      <c r="K17" s="801"/>
      <c r="L17" s="802"/>
    </row>
    <row r="18" spans="1:12" ht="16.5" thickBot="1" x14ac:dyDescent="0.25">
      <c r="A18" s="163" t="s">
        <v>3548</v>
      </c>
      <c r="B18" s="783" t="s">
        <v>2796</v>
      </c>
      <c r="C18" s="783"/>
      <c r="D18" s="783"/>
      <c r="E18" s="233" t="s">
        <v>3549</v>
      </c>
      <c r="F18" s="240"/>
      <c r="G18" s="828"/>
      <c r="H18" s="829"/>
      <c r="I18" s="829"/>
      <c r="J18" s="829"/>
      <c r="K18" s="829"/>
      <c r="L18" s="830"/>
    </row>
    <row r="19" spans="1:12" ht="16.5" thickBot="1" x14ac:dyDescent="0.25">
      <c r="A19" s="806" t="s">
        <v>3550</v>
      </c>
      <c r="B19" s="807"/>
      <c r="C19" s="807"/>
      <c r="D19" s="807"/>
      <c r="E19" s="807"/>
      <c r="F19" s="808"/>
      <c r="G19" s="789" t="s">
        <v>3555</v>
      </c>
      <c r="H19" s="790"/>
      <c r="I19" s="790"/>
      <c r="J19" s="790"/>
      <c r="K19" s="790"/>
      <c r="L19" s="791"/>
    </row>
    <row r="20" spans="1:12" ht="15.75" customHeight="1" x14ac:dyDescent="0.2">
      <c r="A20" s="827" t="s">
        <v>3551</v>
      </c>
      <c r="B20" s="787"/>
      <c r="C20" s="787"/>
      <c r="D20" s="787"/>
      <c r="E20" s="787"/>
      <c r="F20" s="788"/>
      <c r="G20" s="672" t="s">
        <v>3556</v>
      </c>
      <c r="H20" s="811"/>
      <c r="I20" s="811"/>
      <c r="J20" s="811"/>
      <c r="K20" s="847"/>
      <c r="L20" s="848"/>
    </row>
    <row r="21" spans="1:12" ht="15.75" customHeight="1" x14ac:dyDescent="0.2">
      <c r="A21" s="639"/>
      <c r="B21" s="801"/>
      <c r="C21" s="801"/>
      <c r="D21" s="801"/>
      <c r="E21" s="801"/>
      <c r="F21" s="802"/>
      <c r="G21" s="812" t="s">
        <v>3557</v>
      </c>
      <c r="H21" s="813"/>
      <c r="I21" s="813"/>
      <c r="J21" s="813"/>
      <c r="K21" s="823"/>
      <c r="L21" s="824"/>
    </row>
    <row r="22" spans="1:12" ht="15.75" customHeight="1" x14ac:dyDescent="0.2">
      <c r="A22" s="639" t="s">
        <v>3552</v>
      </c>
      <c r="B22" s="801"/>
      <c r="C22" s="801"/>
      <c r="D22" s="801"/>
      <c r="E22" s="801"/>
      <c r="F22" s="802"/>
      <c r="G22" s="812" t="s">
        <v>3558</v>
      </c>
      <c r="H22" s="813"/>
      <c r="I22" s="813"/>
      <c r="J22" s="813"/>
      <c r="K22" s="823"/>
      <c r="L22" s="824"/>
    </row>
    <row r="23" spans="1:12" ht="15.75" customHeight="1" x14ac:dyDescent="0.2">
      <c r="A23" s="639"/>
      <c r="B23" s="801"/>
      <c r="C23" s="801"/>
      <c r="D23" s="801"/>
      <c r="E23" s="801"/>
      <c r="F23" s="802"/>
      <c r="G23" s="812" t="s">
        <v>3559</v>
      </c>
      <c r="H23" s="813"/>
      <c r="I23" s="813"/>
      <c r="J23" s="813"/>
      <c r="K23" s="823"/>
      <c r="L23" s="824"/>
    </row>
    <row r="24" spans="1:12" ht="16.5" customHeight="1" thickBot="1" x14ac:dyDescent="0.25">
      <c r="A24" s="826"/>
      <c r="B24" s="809"/>
      <c r="C24" s="809"/>
      <c r="D24" s="809"/>
      <c r="E24" s="809"/>
      <c r="F24" s="810"/>
      <c r="G24" s="673" t="s">
        <v>3560</v>
      </c>
      <c r="H24" s="825"/>
      <c r="I24" s="825"/>
      <c r="J24" s="825"/>
      <c r="K24" s="849"/>
      <c r="L24" s="850"/>
    </row>
    <row r="25" spans="1:12" ht="16.5" thickBot="1" x14ac:dyDescent="0.25">
      <c r="A25" s="789" t="s">
        <v>3565</v>
      </c>
      <c r="B25" s="790"/>
      <c r="C25" s="790"/>
      <c r="D25" s="790"/>
      <c r="E25" s="790"/>
      <c r="F25" s="790"/>
      <c r="G25" s="790"/>
      <c r="H25" s="790"/>
      <c r="I25" s="790"/>
      <c r="J25" s="790"/>
      <c r="K25" s="790"/>
      <c r="L25" s="791"/>
    </row>
    <row r="26" spans="1:12" ht="15.75" customHeight="1" x14ac:dyDescent="0.25">
      <c r="A26" s="262" t="s">
        <v>3567</v>
      </c>
      <c r="B26" s="804" t="s">
        <v>2796</v>
      </c>
      <c r="C26" s="804"/>
      <c r="D26" s="805"/>
      <c r="E26" s="841" t="s">
        <v>3561</v>
      </c>
      <c r="F26" s="842"/>
      <c r="G26" s="842"/>
      <c r="H26" s="842"/>
      <c r="I26" s="842"/>
      <c r="J26" s="842"/>
      <c r="K26" s="842"/>
      <c r="L26" s="843"/>
    </row>
    <row r="27" spans="1:12" ht="15.75" customHeight="1" x14ac:dyDescent="0.25">
      <c r="A27" s="261" t="s">
        <v>3751</v>
      </c>
      <c r="B27" s="866"/>
      <c r="C27" s="867"/>
      <c r="D27" s="868"/>
      <c r="E27" s="814"/>
      <c r="F27" s="815"/>
      <c r="G27" s="815"/>
      <c r="H27" s="815"/>
      <c r="I27" s="815"/>
      <c r="J27" s="815"/>
      <c r="K27" s="815"/>
      <c r="L27" s="816"/>
    </row>
    <row r="28" spans="1:12" ht="15.75" customHeight="1" thickBot="1" x14ac:dyDescent="0.3">
      <c r="A28" s="248" t="s">
        <v>3568</v>
      </c>
      <c r="B28" s="799"/>
      <c r="C28" s="799"/>
      <c r="D28" s="800"/>
      <c r="E28" s="814"/>
      <c r="F28" s="815"/>
      <c r="G28" s="815"/>
      <c r="H28" s="815"/>
      <c r="I28" s="815"/>
      <c r="J28" s="815"/>
      <c r="K28" s="815"/>
      <c r="L28" s="816"/>
    </row>
    <row r="29" spans="1:12" ht="15.75" customHeight="1" x14ac:dyDescent="0.25">
      <c r="A29" s="820" t="s">
        <v>3569</v>
      </c>
      <c r="B29" s="821"/>
      <c r="C29" s="821"/>
      <c r="D29" s="822"/>
      <c r="E29" s="814" t="s">
        <v>3562</v>
      </c>
      <c r="F29" s="815"/>
      <c r="G29" s="815"/>
      <c r="H29" s="815"/>
      <c r="I29" s="815"/>
      <c r="J29" s="815"/>
      <c r="K29" s="815"/>
      <c r="L29" s="816"/>
    </row>
    <row r="30" spans="1:12" ht="15.75" customHeight="1" x14ac:dyDescent="0.25">
      <c r="A30" s="234" t="s">
        <v>3571</v>
      </c>
      <c r="B30" s="797" t="s">
        <v>2796</v>
      </c>
      <c r="C30" s="797"/>
      <c r="D30" s="798"/>
      <c r="E30" s="814"/>
      <c r="F30" s="815"/>
      <c r="G30" s="815"/>
      <c r="H30" s="815"/>
      <c r="I30" s="815"/>
      <c r="J30" s="815"/>
      <c r="K30" s="815"/>
      <c r="L30" s="816"/>
    </row>
    <row r="31" spans="1:12" ht="15.75" customHeight="1" x14ac:dyDescent="0.25">
      <c r="A31" s="234" t="s">
        <v>3572</v>
      </c>
      <c r="B31" s="797" t="s">
        <v>2796</v>
      </c>
      <c r="C31" s="797"/>
      <c r="D31" s="798"/>
      <c r="E31" s="814"/>
      <c r="F31" s="815"/>
      <c r="G31" s="815"/>
      <c r="H31" s="815"/>
      <c r="I31" s="815"/>
      <c r="J31" s="815"/>
      <c r="K31" s="815"/>
      <c r="L31" s="816"/>
    </row>
    <row r="32" spans="1:12" ht="15.75" customHeight="1" x14ac:dyDescent="0.25">
      <c r="A32" s="249" t="s">
        <v>3570</v>
      </c>
      <c r="B32" s="748" t="s">
        <v>2796</v>
      </c>
      <c r="C32" s="749"/>
      <c r="D32" s="871"/>
      <c r="E32" s="814" t="s">
        <v>3563</v>
      </c>
      <c r="F32" s="815"/>
      <c r="G32" s="815"/>
      <c r="H32" s="815"/>
      <c r="I32" s="815"/>
      <c r="J32" s="815"/>
      <c r="K32" s="815"/>
      <c r="L32" s="816"/>
    </row>
    <row r="33" spans="1:18" ht="16.5" customHeight="1" x14ac:dyDescent="0.25">
      <c r="A33" s="234" t="s">
        <v>3573</v>
      </c>
      <c r="B33" s="797" t="s">
        <v>2796</v>
      </c>
      <c r="C33" s="797"/>
      <c r="D33" s="798"/>
      <c r="E33" s="814"/>
      <c r="F33" s="815"/>
      <c r="G33" s="815"/>
      <c r="H33" s="815"/>
      <c r="I33" s="815"/>
      <c r="J33" s="815"/>
      <c r="K33" s="815"/>
      <c r="L33" s="816"/>
    </row>
    <row r="34" spans="1:18" ht="16.5" customHeight="1" thickBot="1" x14ac:dyDescent="0.3">
      <c r="A34" s="242" t="s">
        <v>3570</v>
      </c>
      <c r="B34" s="754" t="s">
        <v>2796</v>
      </c>
      <c r="C34" s="869"/>
      <c r="D34" s="870"/>
      <c r="E34" s="814"/>
      <c r="F34" s="815"/>
      <c r="G34" s="815"/>
      <c r="H34" s="815"/>
      <c r="I34" s="815"/>
      <c r="J34" s="815"/>
      <c r="K34" s="815"/>
      <c r="L34" s="816"/>
    </row>
    <row r="35" spans="1:18" ht="16.5" customHeight="1" x14ac:dyDescent="0.25">
      <c r="A35" s="182" t="s">
        <v>3574</v>
      </c>
      <c r="B35" s="795" t="s">
        <v>2796</v>
      </c>
      <c r="C35" s="795"/>
      <c r="D35" s="796"/>
      <c r="E35" s="814" t="s">
        <v>3564</v>
      </c>
      <c r="F35" s="815"/>
      <c r="G35" s="815"/>
      <c r="H35" s="815"/>
      <c r="I35" s="815"/>
      <c r="J35" s="815"/>
      <c r="K35" s="815"/>
      <c r="L35" s="816"/>
    </row>
    <row r="36" spans="1:18" ht="33" customHeight="1" thickBot="1" x14ac:dyDescent="0.3">
      <c r="A36" s="423" t="s">
        <v>3575</v>
      </c>
      <c r="B36" s="839" t="s">
        <v>2796</v>
      </c>
      <c r="C36" s="840"/>
      <c r="D36" s="181">
        <f>IF(B36='DD FD'!AG4,1,
IF(B36='DD FD'!AG5,2,
IF(B36='DD FD'!AG6,3,
0)))</f>
        <v>0</v>
      </c>
      <c r="E36" s="817"/>
      <c r="F36" s="818"/>
      <c r="G36" s="818"/>
      <c r="H36" s="818"/>
      <c r="I36" s="818"/>
      <c r="J36" s="818"/>
      <c r="K36" s="818"/>
      <c r="L36" s="819"/>
    </row>
    <row r="37" spans="1:18" ht="16.5" thickBot="1" x14ac:dyDescent="0.25">
      <c r="A37" s="789" t="s">
        <v>3566</v>
      </c>
      <c r="B37" s="790"/>
      <c r="C37" s="790"/>
      <c r="D37" s="790"/>
      <c r="E37" s="790"/>
      <c r="F37" s="790"/>
      <c r="G37" s="790"/>
      <c r="H37" s="790"/>
      <c r="I37" s="790"/>
      <c r="J37" s="790"/>
      <c r="K37" s="790"/>
      <c r="L37" s="791"/>
    </row>
    <row r="38" spans="1:18" ht="16.5" thickBot="1" x14ac:dyDescent="0.3">
      <c r="A38" s="759" t="s">
        <v>3576</v>
      </c>
      <c r="B38" s="760"/>
      <c r="C38" s="760"/>
      <c r="D38" s="760"/>
      <c r="E38" s="760"/>
      <c r="F38" s="760"/>
      <c r="G38" s="760"/>
      <c r="H38" s="760"/>
      <c r="I38" s="760"/>
      <c r="J38" s="760"/>
      <c r="K38" s="760"/>
      <c r="L38" s="761"/>
      <c r="O38" s="250" t="s">
        <v>1647</v>
      </c>
    </row>
    <row r="39" spans="1:18" ht="16.5" thickBot="1" x14ac:dyDescent="0.3">
      <c r="A39" s="762" t="s">
        <v>3579</v>
      </c>
      <c r="B39" s="763"/>
      <c r="C39" s="763"/>
      <c r="D39" s="764"/>
      <c r="E39" s="762" t="s">
        <v>3580</v>
      </c>
      <c r="F39" s="763"/>
      <c r="G39" s="763"/>
      <c r="H39" s="764"/>
      <c r="I39" s="762" t="s">
        <v>3581</v>
      </c>
      <c r="J39" s="763"/>
      <c r="K39" s="763"/>
      <c r="L39" s="764"/>
      <c r="O39" s="250" t="s">
        <v>788</v>
      </c>
    </row>
    <row r="40" spans="1:18" ht="15.75" x14ac:dyDescent="0.25">
      <c r="A40" s="182" t="s">
        <v>3582</v>
      </c>
      <c r="B40" s="745" t="s">
        <v>2796</v>
      </c>
      <c r="C40" s="746"/>
      <c r="D40" s="747"/>
      <c r="E40" s="182" t="s">
        <v>3582</v>
      </c>
      <c r="F40" s="745" t="s">
        <v>2796</v>
      </c>
      <c r="G40" s="746"/>
      <c r="H40" s="747"/>
      <c r="I40" s="182" t="s">
        <v>3582</v>
      </c>
      <c r="J40" s="745" t="s">
        <v>2796</v>
      </c>
      <c r="K40" s="746"/>
      <c r="L40" s="747"/>
      <c r="O40" s="251" t="s">
        <v>1648</v>
      </c>
      <c r="P40" s="254">
        <f>SUM(
IF(AND(B43='DD FD'!$G$4,B41='Dropdown Auswahl'!$A$2),B42,0),
IF(AND(F43='DD FD'!$G$4,F41='Dropdown Auswahl'!$A$2),F42,0),
IF(AND(J43='DD FD'!$G$4,J41='Dropdown Auswahl'!$A$2),J42,0))</f>
        <v>0</v>
      </c>
      <c r="Q40" s="251" t="s">
        <v>1652</v>
      </c>
      <c r="R40" s="257">
        <f>SUM(
IF(AND(B43='DD FD'!$G$8,B41='Dropdown Auswahl'!$A$2),B42,0),
IF(AND(F43='DD FD'!$G$8,F41='Dropdown Auswahl'!$A$2),F42,0),
IF(AND(J43='DD FD'!$G$8,J41='Dropdown Auswahl'!$A$2),J42,0))</f>
        <v>0</v>
      </c>
    </row>
    <row r="41" spans="1:18" ht="15.75" x14ac:dyDescent="0.25">
      <c r="A41" s="265" t="s">
        <v>3583</v>
      </c>
      <c r="B41" s="748" t="s">
        <v>2794</v>
      </c>
      <c r="C41" s="749"/>
      <c r="D41" s="276">
        <f>IF(B41='Dropdown Auswahl'!$C$3,1,0)</f>
        <v>0</v>
      </c>
      <c r="E41" s="265" t="s">
        <v>3583</v>
      </c>
      <c r="F41" s="748" t="s">
        <v>2794</v>
      </c>
      <c r="G41" s="749"/>
      <c r="H41" s="276">
        <f>IF(F41='Dropdown Auswahl'!$C$3,1,0)</f>
        <v>0</v>
      </c>
      <c r="I41" s="265" t="s">
        <v>3583</v>
      </c>
      <c r="J41" s="748" t="s">
        <v>2794</v>
      </c>
      <c r="K41" s="749"/>
      <c r="L41" s="276">
        <f>IF(J41='Dropdown Auswahl'!$C$3,1,0)</f>
        <v>0</v>
      </c>
      <c r="O41" s="252" t="s">
        <v>1649</v>
      </c>
      <c r="P41" s="255">
        <f>SUM(
IF(AND(B43='DD FD'!$G$5,B41='Dropdown Auswahl'!$A$2),B42,0),
IF(AND(F43='DD FD'!$G$5,F41='Dropdown Auswahl'!$A$2),F42,0),
IF(AND(J43='DD FD'!$G$5,J41='Dropdown Auswahl'!$A$2),J42,0))</f>
        <v>0</v>
      </c>
      <c r="Q41" s="252" t="s">
        <v>1653</v>
      </c>
      <c r="R41" s="258">
        <f>SUM(
IF(AND(B43='DD FD'!$G$9,B41='Dropdown Auswahl'!$A$2),B42,0),
IF(AND(F43='DD FD'!$G$9,F41='Dropdown Auswahl'!$A$2),F42,0),
IF(AND(J43='DD FD'!$G$9,J41='Dropdown Auswahl'!$A$2),J42,0))</f>
        <v>0</v>
      </c>
    </row>
    <row r="42" spans="1:18" ht="15.75" x14ac:dyDescent="0.25">
      <c r="A42" s="183" t="s">
        <v>3584</v>
      </c>
      <c r="B42" s="752"/>
      <c r="C42" s="753"/>
      <c r="D42" s="168" t="s">
        <v>2478</v>
      </c>
      <c r="E42" s="183" t="s">
        <v>3584</v>
      </c>
      <c r="F42" s="752"/>
      <c r="G42" s="753"/>
      <c r="H42" s="168" t="s">
        <v>2478</v>
      </c>
      <c r="I42" s="183" t="s">
        <v>3584</v>
      </c>
      <c r="J42" s="752"/>
      <c r="K42" s="753"/>
      <c r="L42" s="168" t="s">
        <v>2478</v>
      </c>
      <c r="O42" s="252" t="s">
        <v>1650</v>
      </c>
      <c r="P42" s="255">
        <f>SUM(
IF(AND(B43='DD FD'!$G$6,B41='Dropdown Auswahl'!$A$2),B42,0),
IF(AND(F43='DD FD'!$G$6,F41='Dropdown Auswahl'!$A$2),F42,0),
IF(AND(J43='DD FD'!$G$6,J41='Dropdown Auswahl'!$A$2),J42,0))</f>
        <v>0</v>
      </c>
      <c r="Q42" s="252" t="s">
        <v>1654</v>
      </c>
      <c r="R42" s="258">
        <f>SUM(
IF(AND(B43='DD FD'!$G$10,B41='Dropdown Auswahl'!$A$2),B42,0),
IF(AND(F43='DD FD'!$G$10,F41='Dropdown Auswahl'!$A$2),F42,0),
IF(AND(J43='DD FD'!$G$10,J41='Dropdown Auswahl'!$A$2),J42,0))</f>
        <v>0</v>
      </c>
    </row>
    <row r="43" spans="1:18" ht="16.5" thickBot="1" x14ac:dyDescent="0.3">
      <c r="A43" s="184" t="s">
        <v>3585</v>
      </c>
      <c r="B43" s="754" t="s">
        <v>2796</v>
      </c>
      <c r="C43" s="755"/>
      <c r="D43" s="181">
        <f>IF(B43="",0,VLOOKUP(B43,'DD FD'!$G$3:$H$11,2,FALSE))</f>
        <v>0</v>
      </c>
      <c r="E43" s="184" t="s">
        <v>3585</v>
      </c>
      <c r="F43" s="754" t="s">
        <v>2796</v>
      </c>
      <c r="G43" s="755"/>
      <c r="H43" s="181">
        <f>IF(F43="",0,VLOOKUP(F43,'DD FD'!$G$3:$H$11,2,FALSE))</f>
        <v>0</v>
      </c>
      <c r="I43" s="184" t="s">
        <v>3585</v>
      </c>
      <c r="J43" s="754" t="s">
        <v>2796</v>
      </c>
      <c r="K43" s="755"/>
      <c r="L43" s="181">
        <f>IF(J43="",0,VLOOKUP(J43,'DD FD'!$G$3:$H$11,2,FALSE))</f>
        <v>0</v>
      </c>
      <c r="O43" s="253" t="s">
        <v>1651</v>
      </c>
      <c r="P43" s="256">
        <f>SUM(
IF(AND(B43='DD FD'!$G$7,B41='Dropdown Auswahl'!$A$2),B42,0),
IF(AND(F43='DD FD'!$G$7,F41='Dropdown Auswahl'!$A$2),F42,0),
IF(AND(J43='DD FD'!$G$7,J41='Dropdown Auswahl'!$A$2),J42,0))</f>
        <v>0</v>
      </c>
      <c r="Q43" s="253" t="s">
        <v>1655</v>
      </c>
      <c r="R43" s="259">
        <f>SUM(
IF(AND(B43='DD FD'!$G$11,B41='Dropdown Auswahl'!$A$2),B42,0),
IF(AND(F43='DD FD'!$G$11,F41='Dropdown Auswahl'!$A$2),F42,0),
IF(AND(J43='DD FD'!$G$11,J41='Dropdown Auswahl'!$A$2),J42,0))</f>
        <v>0</v>
      </c>
    </row>
    <row r="44" spans="1:18" ht="15.75" x14ac:dyDescent="0.25">
      <c r="A44" s="241" t="s">
        <v>3586</v>
      </c>
      <c r="B44" s="745" t="s">
        <v>2796</v>
      </c>
      <c r="C44" s="746"/>
      <c r="D44" s="747"/>
      <c r="E44" s="241" t="s">
        <v>3586</v>
      </c>
      <c r="F44" s="745" t="s">
        <v>2796</v>
      </c>
      <c r="G44" s="746"/>
      <c r="H44" s="747"/>
      <c r="I44" s="241" t="s">
        <v>3586</v>
      </c>
      <c r="J44" s="745" t="s">
        <v>2796</v>
      </c>
      <c r="K44" s="746"/>
      <c r="L44" s="747"/>
    </row>
    <row r="45" spans="1:18" ht="16.5" thickBot="1" x14ac:dyDescent="0.3">
      <c r="A45" s="242" t="s">
        <v>3589</v>
      </c>
      <c r="B45" s="743"/>
      <c r="C45" s="744"/>
      <c r="D45" s="245" t="s">
        <v>1476</v>
      </c>
      <c r="E45" s="242" t="s">
        <v>3589</v>
      </c>
      <c r="F45" s="743"/>
      <c r="G45" s="744"/>
      <c r="H45" s="245" t="s">
        <v>1476</v>
      </c>
      <c r="I45" s="242" t="s">
        <v>3589</v>
      </c>
      <c r="J45" s="743"/>
      <c r="K45" s="744"/>
      <c r="L45" s="245" t="s">
        <v>1476</v>
      </c>
    </row>
    <row r="46" spans="1:18" ht="15.75" x14ac:dyDescent="0.25">
      <c r="A46" s="241" t="s">
        <v>3587</v>
      </c>
      <c r="B46" s="745" t="s">
        <v>2796</v>
      </c>
      <c r="C46" s="746"/>
      <c r="D46" s="747"/>
      <c r="E46" s="241" t="s">
        <v>3587</v>
      </c>
      <c r="F46" s="745" t="s">
        <v>2796</v>
      </c>
      <c r="G46" s="746"/>
      <c r="H46" s="747"/>
      <c r="I46" s="241" t="s">
        <v>3587</v>
      </c>
      <c r="J46" s="745" t="s">
        <v>2796</v>
      </c>
      <c r="K46" s="746"/>
      <c r="L46" s="747"/>
    </row>
    <row r="47" spans="1:18" ht="16.5" thickBot="1" x14ac:dyDescent="0.3">
      <c r="A47" s="242" t="s">
        <v>3589</v>
      </c>
      <c r="B47" s="743"/>
      <c r="C47" s="744"/>
      <c r="D47" s="245" t="s">
        <v>1476</v>
      </c>
      <c r="E47" s="242" t="s">
        <v>3589</v>
      </c>
      <c r="F47" s="743"/>
      <c r="G47" s="744"/>
      <c r="H47" s="245" t="s">
        <v>1476</v>
      </c>
      <c r="I47" s="242" t="s">
        <v>3589</v>
      </c>
      <c r="J47" s="743"/>
      <c r="K47" s="744"/>
      <c r="L47" s="245" t="s">
        <v>1476</v>
      </c>
    </row>
    <row r="48" spans="1:18" ht="15.75" x14ac:dyDescent="0.25">
      <c r="A48" s="243" t="s">
        <v>3588</v>
      </c>
      <c r="B48" s="756" t="s">
        <v>2796</v>
      </c>
      <c r="C48" s="757"/>
      <c r="D48" s="758"/>
      <c r="E48" s="243" t="s">
        <v>3588</v>
      </c>
      <c r="F48" s="756" t="s">
        <v>2796</v>
      </c>
      <c r="G48" s="757"/>
      <c r="H48" s="758"/>
      <c r="I48" s="243" t="s">
        <v>3588</v>
      </c>
      <c r="J48" s="756" t="s">
        <v>2796</v>
      </c>
      <c r="K48" s="757"/>
      <c r="L48" s="758"/>
    </row>
    <row r="49" spans="1:18" ht="16.5" thickBot="1" x14ac:dyDescent="0.3">
      <c r="A49" s="242" t="s">
        <v>3589</v>
      </c>
      <c r="B49" s="743"/>
      <c r="C49" s="744"/>
      <c r="D49" s="245" t="s">
        <v>1476</v>
      </c>
      <c r="E49" s="242" t="s">
        <v>3589</v>
      </c>
      <c r="F49" s="743"/>
      <c r="G49" s="744"/>
      <c r="H49" s="245" t="s">
        <v>1476</v>
      </c>
      <c r="I49" s="242" t="s">
        <v>3589</v>
      </c>
      <c r="J49" s="743"/>
      <c r="K49" s="744"/>
      <c r="L49" s="245" t="s">
        <v>1476</v>
      </c>
    </row>
    <row r="50" spans="1:18" ht="16.5" thickBot="1" x14ac:dyDescent="0.3">
      <c r="A50" s="214" t="s">
        <v>3590</v>
      </c>
      <c r="B50" s="780" t="str">
        <f>IF(OR($B$30='Dropdown Auswahl'!$B$4,B40="",B40='DD FD'!$A$3),"",
IF(OR(B42="",B42=0),"Weight of the constituent missing",
IF(OR(B43="",B43='DD FD'!$G$3),"No material selected",
IF(OR(B44="",B44='DD FD'!$J$3,B46="",B46='DD FD'!$J$3,B48="",B48='DD FD'!$AD$3),"Material/coating information not completed",
IF((B45+B47+B49)&lt;&gt;100,"Sum of shares not equal to 100%",
IF(AND(B44='DD FD'!$J$4,B45&lt;&gt;0),"Virgin share not plausible",
IF(AND(B46='DD FD'!$T$4,B47&lt;&gt;0),"Recycled share not plausible",
IF(AND(B48='DD FD'!$AD$4,B49&lt;&gt;0),"Coating share not plausible",
"Information is plausible"))))))))</f>
        <v/>
      </c>
      <c r="C50" s="781"/>
      <c r="D50" s="782"/>
      <c r="E50" s="217" t="s">
        <v>3590</v>
      </c>
      <c r="F50" s="780" t="str">
        <f>IF(OR($B$30='Dropdown Auswahl'!$B$4,F40="",F40='DD FD'!$A$3),"",
IF(OR(F42="",F42=0),"Weight of the constituent missing",
IF(OR(F43="",F43='DD FD'!$G$3),"No material selected",
IF(OR(F44="",F44='DD FD'!$J$3,F46="",F46='DD FD'!$J$3,F48="",F48='DD FD'!$AD$3),"Material/coating information not completed",
IF((F45+F47+F49)&lt;&gt;100,"Sum of shares not equal to 100%",
IF(AND(F44='DD FD'!$J$4,F45&lt;&gt;0),"Virgin share not plausible",
IF(AND(F46='DD FD'!$T$4,F47&lt;&gt;0),"Recycled share not plausible",
IF(AND(F48='DD FD'!$AD$4,F49&lt;&gt;0),"Coating share not plausible",
"Information is plausible"))))))))</f>
        <v/>
      </c>
      <c r="G50" s="781"/>
      <c r="H50" s="782"/>
      <c r="I50" s="217" t="s">
        <v>3590</v>
      </c>
      <c r="J50" s="780" t="str">
        <f>IF(OR($B$30='Dropdown Auswahl'!$B$4,J40="",J40='DD FD'!$A$3),"",
IF(OR(J42="",J42=0),"Weight of the constituent missing",
IF(OR(J43="",J43='DD FD'!$G$3),"No material selected",
IF(OR(J44="",J44='DD FD'!$J$3,J46="",J46='DD FD'!$J$3,J48="",J48='DD FD'!$AD$3),"Material/coating information not completed",
IF((J45+J47+J49)&lt;&gt;100,"Sum of shares not equal to 100%",
IF(AND(J44='DD FD'!$J$4,J45&lt;&gt;0),"Virgin share not plausible",
IF(AND(J46='DD FD'!$T$4,J47&lt;&gt;0),"Recycled share not plausible",
IF(AND(J48='DD FD'!$AD$4,J49&lt;&gt;0),"Coating share not plausible",
"Information is plausible"))))))))</f>
        <v/>
      </c>
      <c r="K50" s="781"/>
      <c r="L50" s="782"/>
      <c r="O50" s="250" t="s">
        <v>1647</v>
      </c>
    </row>
    <row r="51" spans="1:18" ht="16.5" thickBot="1" x14ac:dyDescent="0.3">
      <c r="A51" s="759" t="s">
        <v>3577</v>
      </c>
      <c r="B51" s="760"/>
      <c r="C51" s="760"/>
      <c r="D51" s="760"/>
      <c r="E51" s="760"/>
      <c r="F51" s="760"/>
      <c r="G51" s="760"/>
      <c r="H51" s="760"/>
      <c r="I51" s="760"/>
      <c r="J51" s="760"/>
      <c r="K51" s="760"/>
      <c r="L51" s="761"/>
      <c r="O51" s="250" t="s">
        <v>1656</v>
      </c>
    </row>
    <row r="52" spans="1:18" ht="16.5" thickBot="1" x14ac:dyDescent="0.3">
      <c r="A52" s="762" t="s">
        <v>3579</v>
      </c>
      <c r="B52" s="763"/>
      <c r="C52" s="763"/>
      <c r="D52" s="764"/>
      <c r="E52" s="762" t="s">
        <v>3580</v>
      </c>
      <c r="F52" s="763"/>
      <c r="G52" s="763"/>
      <c r="H52" s="764"/>
      <c r="I52" s="762" t="s">
        <v>3581</v>
      </c>
      <c r="J52" s="763"/>
      <c r="K52" s="763"/>
      <c r="L52" s="764"/>
      <c r="O52" s="251" t="s">
        <v>1657</v>
      </c>
      <c r="P52" s="254">
        <f>SUM(
IF(AND(B56='DD FD'!$G$4,B54='Dropdown Auswahl'!$A$2),B55,0),
IF(AND(F56='DD FD'!$G$4,F54='Dropdown Auswahl'!$A$2),F55,0),
IF(AND(J56='DD FD'!$G$4,J54='Dropdown Auswahl'!$A$2),J55,0))</f>
        <v>0</v>
      </c>
      <c r="Q52" s="251" t="s">
        <v>1658</v>
      </c>
      <c r="R52" s="257">
        <f>SUM(
IF(AND(B56='DD FD'!$G$8,B54='Dropdown Auswahl'!$A$2),B55,0),
IF(AND(F56='DD FD'!$G$8,F54='Dropdown Auswahl'!$A$2),F55,0),
IF(AND(J56='DD FD'!$G$8,J54='Dropdown Auswahl'!$A$2),J55,0))</f>
        <v>0</v>
      </c>
    </row>
    <row r="53" spans="1:18" ht="15.75" x14ac:dyDescent="0.25">
      <c r="A53" s="182" t="s">
        <v>3582</v>
      </c>
      <c r="B53" s="745" t="s">
        <v>2796</v>
      </c>
      <c r="C53" s="746"/>
      <c r="D53" s="747"/>
      <c r="E53" s="182" t="s">
        <v>3582</v>
      </c>
      <c r="F53" s="745" t="s">
        <v>2796</v>
      </c>
      <c r="G53" s="746"/>
      <c r="H53" s="747"/>
      <c r="I53" s="182" t="s">
        <v>3582</v>
      </c>
      <c r="J53" s="745" t="s">
        <v>2796</v>
      </c>
      <c r="K53" s="746"/>
      <c r="L53" s="747"/>
      <c r="O53" s="252" t="s">
        <v>1659</v>
      </c>
      <c r="P53" s="255">
        <f>SUM(
IF(AND(B56='DD FD'!$G$5,B54='Dropdown Auswahl'!$A$2),B55,0),
IF(AND(F56='DD FD'!$G$5,F54='Dropdown Auswahl'!$A$2),F55,0),
IF(AND(J56='DD FD'!$G$5,J54='Dropdown Auswahl'!$A$2),J55,0))</f>
        <v>0</v>
      </c>
      <c r="Q53" s="252" t="s">
        <v>1660</v>
      </c>
      <c r="R53" s="258">
        <f>SUM(
IF(AND(B56='DD FD'!$G$9,B54='Dropdown Auswahl'!$A$2),B55,0),
IF(AND(F56='DD FD'!$G$9,F54='Dropdown Auswahl'!$A$2),F55,0),
IF(AND(J56='DD FD'!$G$9,J54='Dropdown Auswahl'!$A$2),J55,0))</f>
        <v>0</v>
      </c>
    </row>
    <row r="54" spans="1:18" ht="15.75" x14ac:dyDescent="0.25">
      <c r="A54" s="265" t="s">
        <v>3583</v>
      </c>
      <c r="B54" s="750" t="s">
        <v>2794</v>
      </c>
      <c r="C54" s="751"/>
      <c r="D54" s="276">
        <f>IF(B54='Dropdown Auswahl'!$C$3,1,0)</f>
        <v>0</v>
      </c>
      <c r="E54" s="265" t="s">
        <v>3583</v>
      </c>
      <c r="F54" s="750" t="s">
        <v>2794</v>
      </c>
      <c r="G54" s="751"/>
      <c r="H54" s="276">
        <f>IF(F54='Dropdown Auswahl'!$C$3,1,0)</f>
        <v>0</v>
      </c>
      <c r="I54" s="265" t="s">
        <v>3583</v>
      </c>
      <c r="J54" s="750" t="s">
        <v>2794</v>
      </c>
      <c r="K54" s="751"/>
      <c r="L54" s="276">
        <f>IF(J54='Dropdown Auswahl'!$C$3,1,0)</f>
        <v>0</v>
      </c>
      <c r="O54" s="252" t="s">
        <v>1661</v>
      </c>
      <c r="P54" s="255">
        <f>SUM(
IF(AND(B56='DD FD'!$G$6,B54='Dropdown Auswahl'!$A$2),B55,0),
IF(AND(F56='DD FD'!$G$6,F54='Dropdown Auswahl'!$A$2),F55,0),
IF(AND(J56='DD FD'!$G$6,J54='Dropdown Auswahl'!$A$2),J55,0))</f>
        <v>0</v>
      </c>
      <c r="Q54" s="252" t="s">
        <v>1662</v>
      </c>
      <c r="R54" s="258">
        <f>SUM(
IF(AND(B56='DD FD'!$G$10,B54='Dropdown Auswahl'!$A$2),B55,0),
IF(AND(F56='DD FD'!$G$10,F54='Dropdown Auswahl'!$A$2),F55,0),
IF(AND(J56='DD FD'!$G$10,J54='Dropdown Auswahl'!$A$2),J55,0))</f>
        <v>0</v>
      </c>
    </row>
    <row r="55" spans="1:18" ht="15.75" x14ac:dyDescent="0.25">
      <c r="A55" s="183" t="s">
        <v>3584</v>
      </c>
      <c r="B55" s="752"/>
      <c r="C55" s="753"/>
      <c r="D55" s="168" t="s">
        <v>2478</v>
      </c>
      <c r="E55" s="183" t="s">
        <v>3584</v>
      </c>
      <c r="F55" s="752"/>
      <c r="G55" s="753"/>
      <c r="H55" s="168" t="s">
        <v>2478</v>
      </c>
      <c r="I55" s="183" t="s">
        <v>3584</v>
      </c>
      <c r="J55" s="752"/>
      <c r="K55" s="753"/>
      <c r="L55" s="168" t="s">
        <v>2478</v>
      </c>
      <c r="O55" s="253" t="s">
        <v>1663</v>
      </c>
      <c r="P55" s="256">
        <f>SUM(
IF(AND(B56='DD FD'!$G$7,B54='Dropdown Auswahl'!$A$2),B55,0),
IF(AND(F56='DD FD'!$G$7,F54='Dropdown Auswahl'!$A$2),F55,0),
IF(AND(J56='DD FD'!$G$7,J54='Dropdown Auswahl'!$A$2),J55,0))</f>
        <v>0</v>
      </c>
      <c r="Q55" s="253" t="s">
        <v>1664</v>
      </c>
      <c r="R55" s="259">
        <f>SUM(
IF(AND(B56='DD FD'!$G$11,B54='Dropdown Auswahl'!$A$2),B55,0),
IF(AND(F56='DD FD'!$G$11,F54='Dropdown Auswahl'!$A$2),F55,0),
IF(AND(J56='DD FD'!$G$11,J54='Dropdown Auswahl'!$A$2),J55,0))</f>
        <v>0</v>
      </c>
    </row>
    <row r="56" spans="1:18" ht="16.5" thickBot="1" x14ac:dyDescent="0.3">
      <c r="A56" s="184" t="s">
        <v>3585</v>
      </c>
      <c r="B56" s="754" t="s">
        <v>2796</v>
      </c>
      <c r="C56" s="755"/>
      <c r="D56" s="181">
        <f>IF(B56="",0,VLOOKUP(B56,'DD FD'!$G$3:$H$11,2,FALSE))</f>
        <v>0</v>
      </c>
      <c r="E56" s="184" t="s">
        <v>3585</v>
      </c>
      <c r="F56" s="754" t="s">
        <v>2796</v>
      </c>
      <c r="G56" s="755"/>
      <c r="H56" s="181">
        <f>IF(F56="",0,VLOOKUP(F56,'DD FD'!$G$3:$H$11,2,FALSE))</f>
        <v>0</v>
      </c>
      <c r="I56" s="184" t="s">
        <v>3585</v>
      </c>
      <c r="J56" s="754" t="s">
        <v>2796</v>
      </c>
      <c r="K56" s="755"/>
      <c r="L56" s="181">
        <f>IF(J56="",0,VLOOKUP(J56,'DD FD'!$G$3:$H$11,2,FALSE))</f>
        <v>0</v>
      </c>
    </row>
    <row r="57" spans="1:18" ht="15.75" x14ac:dyDescent="0.25">
      <c r="A57" s="241" t="s">
        <v>3586</v>
      </c>
      <c r="B57" s="745" t="s">
        <v>2796</v>
      </c>
      <c r="C57" s="746"/>
      <c r="D57" s="747"/>
      <c r="E57" s="241" t="s">
        <v>3586</v>
      </c>
      <c r="F57" s="745" t="s">
        <v>2796</v>
      </c>
      <c r="G57" s="746"/>
      <c r="H57" s="747"/>
      <c r="I57" s="241" t="s">
        <v>3586</v>
      </c>
      <c r="J57" s="745" t="s">
        <v>2796</v>
      </c>
      <c r="K57" s="746"/>
      <c r="L57" s="747"/>
    </row>
    <row r="58" spans="1:18" ht="16.5" thickBot="1" x14ac:dyDescent="0.3">
      <c r="A58" s="242" t="s">
        <v>3589</v>
      </c>
      <c r="B58" s="743"/>
      <c r="C58" s="744"/>
      <c r="D58" s="245" t="s">
        <v>1476</v>
      </c>
      <c r="E58" s="242" t="s">
        <v>3589</v>
      </c>
      <c r="F58" s="743"/>
      <c r="G58" s="744"/>
      <c r="H58" s="245" t="s">
        <v>1476</v>
      </c>
      <c r="I58" s="242" t="s">
        <v>3589</v>
      </c>
      <c r="J58" s="743"/>
      <c r="K58" s="744"/>
      <c r="L58" s="245" t="s">
        <v>1476</v>
      </c>
    </row>
    <row r="59" spans="1:18" ht="15.75" x14ac:dyDescent="0.25">
      <c r="A59" s="241" t="s">
        <v>3587</v>
      </c>
      <c r="B59" s="745" t="s">
        <v>2796</v>
      </c>
      <c r="C59" s="746"/>
      <c r="D59" s="747"/>
      <c r="E59" s="241" t="s">
        <v>3587</v>
      </c>
      <c r="F59" s="745" t="s">
        <v>2796</v>
      </c>
      <c r="G59" s="746"/>
      <c r="H59" s="747"/>
      <c r="I59" s="241" t="s">
        <v>3587</v>
      </c>
      <c r="J59" s="745" t="s">
        <v>2796</v>
      </c>
      <c r="K59" s="746"/>
      <c r="L59" s="747"/>
    </row>
    <row r="60" spans="1:18" ht="16.5" thickBot="1" x14ac:dyDescent="0.3">
      <c r="A60" s="242" t="s">
        <v>3589</v>
      </c>
      <c r="B60" s="743"/>
      <c r="C60" s="744"/>
      <c r="D60" s="245" t="s">
        <v>1476</v>
      </c>
      <c r="E60" s="242" t="s">
        <v>3589</v>
      </c>
      <c r="F60" s="743"/>
      <c r="G60" s="744"/>
      <c r="H60" s="245" t="s">
        <v>1476</v>
      </c>
      <c r="I60" s="242" t="s">
        <v>3589</v>
      </c>
      <c r="J60" s="743"/>
      <c r="K60" s="744"/>
      <c r="L60" s="245" t="s">
        <v>1476</v>
      </c>
    </row>
    <row r="61" spans="1:18" ht="15.75" x14ac:dyDescent="0.25">
      <c r="A61" s="243" t="s">
        <v>3588</v>
      </c>
      <c r="B61" s="756" t="s">
        <v>2796</v>
      </c>
      <c r="C61" s="757"/>
      <c r="D61" s="758"/>
      <c r="E61" s="243" t="s">
        <v>3588</v>
      </c>
      <c r="F61" s="756" t="s">
        <v>2796</v>
      </c>
      <c r="G61" s="757"/>
      <c r="H61" s="758"/>
      <c r="I61" s="243" t="s">
        <v>3588</v>
      </c>
      <c r="J61" s="756" t="s">
        <v>2796</v>
      </c>
      <c r="K61" s="757"/>
      <c r="L61" s="758"/>
    </row>
    <row r="62" spans="1:18" ht="16.5" thickBot="1" x14ac:dyDescent="0.3">
      <c r="A62" s="242" t="s">
        <v>3589</v>
      </c>
      <c r="B62" s="743"/>
      <c r="C62" s="744"/>
      <c r="D62" s="245" t="s">
        <v>1476</v>
      </c>
      <c r="E62" s="242" t="s">
        <v>3589</v>
      </c>
      <c r="F62" s="743"/>
      <c r="G62" s="744"/>
      <c r="H62" s="245" t="s">
        <v>1476</v>
      </c>
      <c r="I62" s="242" t="s">
        <v>3589</v>
      </c>
      <c r="J62" s="743"/>
      <c r="K62" s="744"/>
      <c r="L62" s="245" t="s">
        <v>1476</v>
      </c>
      <c r="O62" s="250" t="s">
        <v>1647</v>
      </c>
    </row>
    <row r="63" spans="1:18" ht="16.5" thickBot="1" x14ac:dyDescent="0.3">
      <c r="A63" s="214" t="s">
        <v>3590</v>
      </c>
      <c r="B63" s="780" t="str">
        <f>IF(OR($B$31='Dropdown Auswahl'!$B$4,B53="",B53='DD FD'!$C$3),"",
IF(OR(B55="",B55=0),"Weight of the constituent missing",
IF(OR(B56="",B56='DD FD'!$G$3),"No material selected",
IF(OR(B57="",B57='DD FD'!$J$3,B59="",B59='DD FD'!$J$3,B61="",B61='DD FD'!$AD$3),"Material/coating information not completed",
IF((B58+B60+B62)&lt;&gt;100,"Sum of shares not equal to 100%",
IF(AND(B57='DD FD'!$J$4,B58&lt;&gt;0),"Virgin share not plausible",
IF(AND(B59='DD FD'!$T$4,B60&lt;&gt;0),"Recycled share not plausible",
IF(AND(B61='DD FD'!$AD$4,B62&lt;&gt;0),"Coating share not plausible",
"Information is plausible"))))))))</f>
        <v/>
      </c>
      <c r="C63" s="781"/>
      <c r="D63" s="782"/>
      <c r="E63" s="244" t="s">
        <v>3590</v>
      </c>
      <c r="F63" s="780" t="str">
        <f>IF(OR($B$31='Dropdown Auswahl'!$B$4,F53="",F53='DD FD'!$C$3),"",
IF(OR(F55="",F55=0),"Weight of the constituent missing",
IF(OR(F56="",F56='DD FD'!$G$3),"No material selected",
IF(OR(F57="",F57='DD FD'!$J$3,F59="",F59='DD FD'!$J$3,F61="",F61='DD FD'!$AD$3),"Material/coating information not completed",
IF((F58+F60+F62)&lt;&gt;100,"Sum of shares not equal to 100%",
IF(AND(F57='DD FD'!$J$4,F58&lt;&gt;0),"Virgin share not plausible",
IF(AND(F59='DD FD'!$T$4,F60&lt;&gt;0),"Recycled share not plausible",
IF(AND(F61='DD FD'!$AD$4,F62&lt;&gt;0),"Coating share not plausible",
"Information is plausible"))))))))</f>
        <v/>
      </c>
      <c r="G63" s="781"/>
      <c r="H63" s="782"/>
      <c r="I63" s="244" t="s">
        <v>3590</v>
      </c>
      <c r="J63" s="780" t="str">
        <f>IF(OR($B$31='Dropdown Auswahl'!$B$4,J53="",J53='DD FD'!$C$3),"",
IF(OR(J55="",J55=0),"Weight of the constituent missing",
IF(OR(J56="",J56='DD FD'!$G$3),"No material selected",
IF(OR(J57="",J57='DD FD'!$J$3,J59="",J59='DD FD'!$J$3,J61="",J61='DD FD'!$AD$3),"Material/coating information not completed",
IF((J58+J60+J62)&lt;&gt;100,"Sum of shares not equal to 100%",
IF(AND(J57='DD FD'!$J$4,J58&lt;&gt;0),"Virgin share not plausible",
IF(AND(J59='DD FD'!$T$4,J60&lt;&gt;0),"Recycled share not plausible",
IF(AND(J61='DD FD'!$AD$4,J62&lt;&gt;0),"Coating share not plausible",
"Information is plausible"))))))))</f>
        <v/>
      </c>
      <c r="K63" s="781"/>
      <c r="L63" s="782"/>
      <c r="O63" s="250" t="s">
        <v>756</v>
      </c>
    </row>
    <row r="64" spans="1:18" ht="16.5" thickBot="1" x14ac:dyDescent="0.25">
      <c r="A64" s="759" t="s">
        <v>3578</v>
      </c>
      <c r="B64" s="760"/>
      <c r="C64" s="760"/>
      <c r="D64" s="760"/>
      <c r="E64" s="760"/>
      <c r="F64" s="760"/>
      <c r="G64" s="760"/>
      <c r="H64" s="760"/>
      <c r="I64" s="760"/>
      <c r="J64" s="760"/>
      <c r="K64" s="760"/>
      <c r="L64" s="761"/>
      <c r="O64" s="251" t="s">
        <v>1665</v>
      </c>
      <c r="P64" s="254">
        <f>SUM(
IF(AND(B69='DD FD'!$G$4,B67='Dropdown Auswahl'!$A$2),B68,0),
IF(AND(F69='DD FD'!$G$4,F67='Dropdown Auswahl'!$A$2),F68,0),
IF(AND(J69='DD FD'!$G$4,J67='Dropdown Auswahl'!$A$2),J68,0))</f>
        <v>0</v>
      </c>
      <c r="Q64" s="251" t="s">
        <v>1666</v>
      </c>
      <c r="R64" s="257">
        <f>SUM(
IF(AND(B69='DD FD'!$G$8,B67='Dropdown Auswahl'!$A$2),B68,0),
IF(AND(F69='DD FD'!$G$8,F67='Dropdown Auswahl'!$A$2),F68,0),
IF(AND(J69='DD FD'!$G$8,J67='Dropdown Auswahl'!$A$2),J68,0))</f>
        <v>0</v>
      </c>
    </row>
    <row r="65" spans="1:18" ht="16.5" thickBot="1" x14ac:dyDescent="0.3">
      <c r="A65" s="762" t="s">
        <v>3579</v>
      </c>
      <c r="B65" s="763"/>
      <c r="C65" s="763"/>
      <c r="D65" s="764"/>
      <c r="E65" s="762" t="s">
        <v>3580</v>
      </c>
      <c r="F65" s="763"/>
      <c r="G65" s="763"/>
      <c r="H65" s="764"/>
      <c r="I65" s="762" t="s">
        <v>3581</v>
      </c>
      <c r="J65" s="763"/>
      <c r="K65" s="763"/>
      <c r="L65" s="764"/>
      <c r="O65" s="252" t="s">
        <v>1667</v>
      </c>
      <c r="P65" s="255">
        <f>SUM(
IF(AND(B69='DD FD'!$G$5,B67='Dropdown Auswahl'!$A$2),B68,0),
IF(AND(F69='DD FD'!$G$5,F67='Dropdown Auswahl'!$A$2),F68,0),
IF(AND(J69='DD FD'!$G$5,J67='Dropdown Auswahl'!$A$2),J68,0))</f>
        <v>0</v>
      </c>
      <c r="Q65" s="252" t="s">
        <v>1668</v>
      </c>
      <c r="R65" s="258">
        <f>SUM(
IF(AND(B69='DD FD'!$G$9,B67='Dropdown Auswahl'!$A$2),B68,0),
IF(AND(F69='DD FD'!$G$9,F67='Dropdown Auswahl'!$A$2),F68,0),
IF(AND(J69='DD FD'!$G$9,J67='Dropdown Auswahl'!$A$2),J68,0))</f>
        <v>0</v>
      </c>
    </row>
    <row r="66" spans="1:18" ht="15.75" x14ac:dyDescent="0.25">
      <c r="A66" s="182" t="s">
        <v>3582</v>
      </c>
      <c r="B66" s="745" t="s">
        <v>2796</v>
      </c>
      <c r="C66" s="746"/>
      <c r="D66" s="747"/>
      <c r="E66" s="182" t="s">
        <v>3582</v>
      </c>
      <c r="F66" s="745" t="s">
        <v>2796</v>
      </c>
      <c r="G66" s="746"/>
      <c r="H66" s="747"/>
      <c r="I66" s="182" t="s">
        <v>3582</v>
      </c>
      <c r="J66" s="745" t="s">
        <v>2796</v>
      </c>
      <c r="K66" s="746"/>
      <c r="L66" s="747"/>
      <c r="O66" s="252" t="s">
        <v>1669</v>
      </c>
      <c r="P66" s="255">
        <f>SUM(
IF(AND(B69='DD FD'!$G$6,B67='Dropdown Auswahl'!$A$2),B68,0),
IF(AND(F69='DD FD'!$G$6,F67='Dropdown Auswahl'!$A$2),F68,0),
IF(AND(J69='DD FD'!$G$6,J67='Dropdown Auswahl'!$A$2),J68,0))</f>
        <v>0</v>
      </c>
      <c r="Q66" s="252" t="s">
        <v>1670</v>
      </c>
      <c r="R66" s="258">
        <f>SUM(
IF(AND(B69='DD FD'!$G$10,B67='Dropdown Auswahl'!$A$2),B68,0),
IF(AND(F69='DD FD'!$G$10,F67='Dropdown Auswahl'!$A$2),F68,0),
IF(AND(J69='DD FD'!$G$10,J67='Dropdown Auswahl'!$A$2),J68,0))</f>
        <v>0</v>
      </c>
    </row>
    <row r="67" spans="1:18" ht="15.75" x14ac:dyDescent="0.25">
      <c r="A67" s="265" t="s">
        <v>3583</v>
      </c>
      <c r="B67" s="750" t="s">
        <v>2794</v>
      </c>
      <c r="C67" s="751"/>
      <c r="D67" s="277">
        <f>IF(B67='Dropdown Auswahl'!$C$3,1,0)</f>
        <v>0</v>
      </c>
      <c r="E67" s="265" t="s">
        <v>3583</v>
      </c>
      <c r="F67" s="750" t="s">
        <v>2794</v>
      </c>
      <c r="G67" s="751"/>
      <c r="H67" s="277">
        <f>IF(F67='Dropdown Auswahl'!$C$3,1,0)</f>
        <v>0</v>
      </c>
      <c r="I67" s="265" t="s">
        <v>3583</v>
      </c>
      <c r="J67" s="750" t="s">
        <v>2794</v>
      </c>
      <c r="K67" s="751"/>
      <c r="L67" s="277">
        <f>IF(J67='Dropdown Auswahl'!$C$3,1,0)</f>
        <v>0</v>
      </c>
      <c r="O67" s="253" t="s">
        <v>1671</v>
      </c>
      <c r="P67" s="256">
        <f>SUM(
IF(AND(B69='DD FD'!$G$7,B67='Dropdown Auswahl'!$A$2),B68,0),
IF(AND(F69='DD FD'!$G$7,F67='Dropdown Auswahl'!$A$2),F68,0),
IF(AND(J69='DD FD'!$G$7,J67='Dropdown Auswahl'!$A$2),J68,0))</f>
        <v>0</v>
      </c>
      <c r="Q67" s="253" t="s">
        <v>1672</v>
      </c>
      <c r="R67" s="259">
        <f>SUM(
IF(AND(B69='DD FD'!$G$11,B67='Dropdown Auswahl'!$A$2),B68,0),
IF(AND(F69='DD FD'!$G$11,F67='Dropdown Auswahl'!$A$2),F68,0),
IF(AND(J69='DD FD'!$G$11,J67='Dropdown Auswahl'!$A$2),J68,0))</f>
        <v>0</v>
      </c>
    </row>
    <row r="68" spans="1:18" ht="15.75" x14ac:dyDescent="0.25">
      <c r="A68" s="183" t="s">
        <v>3584</v>
      </c>
      <c r="B68" s="752"/>
      <c r="C68" s="753"/>
      <c r="D68" s="168" t="s">
        <v>2478</v>
      </c>
      <c r="E68" s="183" t="s">
        <v>3584</v>
      </c>
      <c r="F68" s="752"/>
      <c r="G68" s="753"/>
      <c r="H68" s="168" t="s">
        <v>2478</v>
      </c>
      <c r="I68" s="183" t="s">
        <v>3584</v>
      </c>
      <c r="J68" s="752"/>
      <c r="K68" s="753"/>
      <c r="L68" s="168" t="s">
        <v>2478</v>
      </c>
    </row>
    <row r="69" spans="1:18" ht="16.5" thickBot="1" x14ac:dyDescent="0.3">
      <c r="A69" s="184" t="s">
        <v>3585</v>
      </c>
      <c r="B69" s="754" t="s">
        <v>2796</v>
      </c>
      <c r="C69" s="755"/>
      <c r="D69" s="181">
        <f>IF(B69="",0,VLOOKUP(B69,'DD FD'!$G$3:$H$11,2,FALSE))</f>
        <v>0</v>
      </c>
      <c r="E69" s="184" t="s">
        <v>3585</v>
      </c>
      <c r="F69" s="754" t="s">
        <v>2796</v>
      </c>
      <c r="G69" s="755"/>
      <c r="H69" s="181">
        <f>IF(F69="",0,VLOOKUP(F69,'DD FD'!$G$3:$H$11,2,FALSE))</f>
        <v>0</v>
      </c>
      <c r="I69" s="184" t="s">
        <v>3585</v>
      </c>
      <c r="J69" s="754" t="s">
        <v>2796</v>
      </c>
      <c r="K69" s="755"/>
      <c r="L69" s="181">
        <f>IF(J69="",0,VLOOKUP(J69,'DD FD'!$G$3:$H$11,2,FALSE))</f>
        <v>0</v>
      </c>
    </row>
    <row r="70" spans="1:18" ht="15.75" x14ac:dyDescent="0.25">
      <c r="A70" s="241" t="s">
        <v>3586</v>
      </c>
      <c r="B70" s="745" t="s">
        <v>2796</v>
      </c>
      <c r="C70" s="746"/>
      <c r="D70" s="747"/>
      <c r="E70" s="241" t="s">
        <v>3586</v>
      </c>
      <c r="F70" s="745" t="s">
        <v>2796</v>
      </c>
      <c r="G70" s="746"/>
      <c r="H70" s="747"/>
      <c r="I70" s="241" t="s">
        <v>3586</v>
      </c>
      <c r="J70" s="745" t="s">
        <v>2796</v>
      </c>
      <c r="K70" s="746"/>
      <c r="L70" s="747"/>
    </row>
    <row r="71" spans="1:18" ht="16.5" thickBot="1" x14ac:dyDescent="0.3">
      <c r="A71" s="242" t="s">
        <v>3589</v>
      </c>
      <c r="B71" s="743"/>
      <c r="C71" s="744"/>
      <c r="D71" s="245" t="s">
        <v>1476</v>
      </c>
      <c r="E71" s="242" t="s">
        <v>3589</v>
      </c>
      <c r="F71" s="743"/>
      <c r="G71" s="744"/>
      <c r="H71" s="245" t="s">
        <v>1476</v>
      </c>
      <c r="I71" s="242" t="s">
        <v>3589</v>
      </c>
      <c r="J71" s="743"/>
      <c r="K71" s="744"/>
      <c r="L71" s="245" t="s">
        <v>1476</v>
      </c>
    </row>
    <row r="72" spans="1:18" ht="15.75" x14ac:dyDescent="0.25">
      <c r="A72" s="241" t="s">
        <v>3587</v>
      </c>
      <c r="B72" s="745" t="s">
        <v>2796</v>
      </c>
      <c r="C72" s="746"/>
      <c r="D72" s="747"/>
      <c r="E72" s="241" t="s">
        <v>3587</v>
      </c>
      <c r="F72" s="745" t="s">
        <v>2796</v>
      </c>
      <c r="G72" s="746"/>
      <c r="H72" s="747"/>
      <c r="I72" s="241" t="s">
        <v>3587</v>
      </c>
      <c r="J72" s="745" t="s">
        <v>2796</v>
      </c>
      <c r="K72" s="746"/>
      <c r="L72" s="747"/>
    </row>
    <row r="73" spans="1:18" ht="16.5" thickBot="1" x14ac:dyDescent="0.3">
      <c r="A73" s="242" t="s">
        <v>3589</v>
      </c>
      <c r="B73" s="743"/>
      <c r="C73" s="744"/>
      <c r="D73" s="245" t="s">
        <v>1476</v>
      </c>
      <c r="E73" s="242" t="s">
        <v>3589</v>
      </c>
      <c r="F73" s="743"/>
      <c r="G73" s="744"/>
      <c r="H73" s="245" t="s">
        <v>1476</v>
      </c>
      <c r="I73" s="242" t="s">
        <v>3589</v>
      </c>
      <c r="J73" s="743"/>
      <c r="K73" s="744"/>
      <c r="L73" s="245" t="s">
        <v>1476</v>
      </c>
    </row>
    <row r="74" spans="1:18" ht="15.75" x14ac:dyDescent="0.25">
      <c r="A74" s="243" t="s">
        <v>3588</v>
      </c>
      <c r="B74" s="756" t="s">
        <v>2796</v>
      </c>
      <c r="C74" s="757"/>
      <c r="D74" s="758"/>
      <c r="E74" s="243" t="s">
        <v>3588</v>
      </c>
      <c r="F74" s="756" t="s">
        <v>2796</v>
      </c>
      <c r="G74" s="757"/>
      <c r="H74" s="758"/>
      <c r="I74" s="243" t="s">
        <v>3588</v>
      </c>
      <c r="J74" s="756" t="s">
        <v>2796</v>
      </c>
      <c r="K74" s="757"/>
      <c r="L74" s="758"/>
    </row>
    <row r="75" spans="1:18" ht="16.5" thickBot="1" x14ac:dyDescent="0.3">
      <c r="A75" s="242" t="s">
        <v>3589</v>
      </c>
      <c r="B75" s="743"/>
      <c r="C75" s="744"/>
      <c r="D75" s="245" t="s">
        <v>1476</v>
      </c>
      <c r="E75" s="242" t="s">
        <v>3589</v>
      </c>
      <c r="F75" s="743"/>
      <c r="G75" s="744"/>
      <c r="H75" s="245" t="s">
        <v>1476</v>
      </c>
      <c r="I75" s="242" t="s">
        <v>3589</v>
      </c>
      <c r="J75" s="743"/>
      <c r="K75" s="744"/>
      <c r="L75" s="245" t="s">
        <v>1476</v>
      </c>
    </row>
    <row r="76" spans="1:18" ht="16.5" thickBot="1" x14ac:dyDescent="0.3">
      <c r="A76" s="246" t="s">
        <v>3590</v>
      </c>
      <c r="B76" s="780" t="str">
        <f>IF(OR($B$33='Dropdown Auswahl'!$B$4,B66="",B66='DD FD'!$E$3),"",
IF(OR(B68="",B68=0),"Weight of the constituent missing",
IF(OR(B69="",B69='DD FD'!$G$3),"No material selected",
IF(OR(B70="",B70='DD FD'!$J$3,B72="",B72='DD FD'!$J$3,B74="",B74='DD FD'!$AD$3),"Material/coating information not completed",
IF((B71+B73+B75)&lt;&gt;100,"Sum of shares not equal to 100%",
IF(AND(B70='DD FD'!$J$4,B71&lt;&gt;0),"Virgin share not plausible",
IF(AND(B72='DD FD'!$T$4,B73&lt;&gt;0),"Recycled share not plausible",
IF(AND(B74='DD FD'!$AD$4,B75&lt;&gt;0),"Coating share not plausible",
"Information is plausible"))))))))</f>
        <v/>
      </c>
      <c r="C76" s="781"/>
      <c r="D76" s="782"/>
      <c r="E76" s="247" t="s">
        <v>3590</v>
      </c>
      <c r="F76" s="780" t="str">
        <f>IF(OR($B$33='Dropdown Auswahl'!$B$4,F66="",F66='DD FD'!$E$3),"",
IF(OR(F68="",F68=0),"Weight of the constituent missing",
IF(OR(F69="",F69='DD FD'!$G$3),"No material selected",
IF(OR(F70="",F70='DD FD'!$J$3,F72="",F72='DD FD'!$J$3,F74="",F74='DD FD'!$AD$3),"Material/coating information not completed",
IF((F71+F73+F75)&lt;&gt;100,"Sum of shares not equal to 100%",
IF(AND(F70='DD FD'!$J$4,F71&lt;&gt;0),"Virgin share not plausible",
IF(AND(F72='DD FD'!$T$4,F73&lt;&gt;0),"Recycled share not plausible",
IF(AND(F74='DD FD'!$AD$4,F75&lt;&gt;0),"Coating share not plausible",
"Information is plausible"))))))))</f>
        <v/>
      </c>
      <c r="G76" s="781"/>
      <c r="H76" s="782"/>
      <c r="I76" s="247" t="s">
        <v>3590</v>
      </c>
      <c r="J76" s="780" t="str">
        <f>IF(OR($B$33='Dropdown Auswahl'!$B$4,J66="",J66='DD FD'!$E$3),"",
IF(OR(J68="",J68=0),"Weight of the constituent missing",
IF(OR(J69="",J69='DD FD'!$G$3),"No material selected",
IF(OR(J70="",J70='DD FD'!$J$3,J72="",J72='DD FD'!$J$3,J74="",J74='DD FD'!$AD$3),"Material/coating information not completed",
IF((J71+J73+J75)&lt;&gt;100,"Sum of shares not equal to 100%",
IF(AND(J70='DD FD'!$J$4,J71&lt;&gt;0),"Virgin share not plausible",
IF(AND(J72='DD FD'!$T$4,J73&lt;&gt;0),"Recycled share not plausible",
IF(AND(J74='DD FD'!$AD$4,J75&lt;&gt;0),"Coating share not plausible",
"Information is plausible"))))))))</f>
        <v/>
      </c>
      <c r="K76" s="781"/>
      <c r="L76" s="782"/>
    </row>
    <row r="77" spans="1:18" ht="16.5" thickBot="1" x14ac:dyDescent="0.25">
      <c r="A77" s="789" t="s">
        <v>3591</v>
      </c>
      <c r="B77" s="790"/>
      <c r="C77" s="790"/>
      <c r="D77" s="790"/>
      <c r="E77" s="790"/>
      <c r="F77" s="790"/>
      <c r="G77" s="790"/>
      <c r="H77" s="790"/>
      <c r="I77" s="790"/>
      <c r="J77" s="790"/>
      <c r="K77" s="790"/>
      <c r="L77" s="791"/>
    </row>
    <row r="78" spans="1:18" ht="16.5" thickBot="1" x14ac:dyDescent="0.3">
      <c r="A78" s="759" t="s">
        <v>3592</v>
      </c>
      <c r="B78" s="760"/>
      <c r="C78" s="760"/>
      <c r="D78" s="760"/>
      <c r="E78" s="760"/>
      <c r="F78" s="760"/>
      <c r="G78" s="760"/>
      <c r="H78" s="760"/>
      <c r="I78" s="792" t="s">
        <v>3593</v>
      </c>
      <c r="J78" s="793"/>
      <c r="K78" s="793"/>
      <c r="L78" s="794"/>
    </row>
    <row r="79" spans="1:18" ht="15.75" x14ac:dyDescent="0.25">
      <c r="A79" s="182" t="s">
        <v>3697</v>
      </c>
      <c r="B79" s="768">
        <f>IF(D36&lt;&gt;2,P40+P52+P64,0)</f>
        <v>0</v>
      </c>
      <c r="C79" s="769"/>
      <c r="D79" s="169" t="s">
        <v>2478</v>
      </c>
      <c r="E79" s="235" t="s">
        <v>3700</v>
      </c>
      <c r="F79" s="768">
        <f>IF(D36&lt;&gt;2,R40+R52+R64,0)</f>
        <v>0</v>
      </c>
      <c r="G79" s="769"/>
      <c r="H79" s="172" t="s">
        <v>2478</v>
      </c>
      <c r="I79" s="182" t="s">
        <v>3594</v>
      </c>
      <c r="J79" s="778" t="str">
        <f>IF('Product data sheet'!B67="","",IF('Product data sheet'!C67="KG",'Product data sheet'!B67*1000,'Product data sheet'!B67))</f>
        <v/>
      </c>
      <c r="K79" s="779"/>
      <c r="L79" s="167" t="s">
        <v>2478</v>
      </c>
    </row>
    <row r="80" spans="1:18" ht="15.75" x14ac:dyDescent="0.25">
      <c r="A80" s="183" t="s">
        <v>3698</v>
      </c>
      <c r="B80" s="772">
        <f>IF(D36&lt;&gt;2,P41+P53+P65,0)</f>
        <v>0</v>
      </c>
      <c r="C80" s="773"/>
      <c r="D80" s="170" t="s">
        <v>2478</v>
      </c>
      <c r="E80" s="236" t="s">
        <v>3701</v>
      </c>
      <c r="F80" s="772">
        <f>IF(D36&lt;&gt;2,R41+R53+R65,0)</f>
        <v>0</v>
      </c>
      <c r="G80" s="773"/>
      <c r="H80" s="173" t="s">
        <v>2478</v>
      </c>
      <c r="I80" s="183" t="s">
        <v>3595</v>
      </c>
      <c r="J80" s="776" t="str">
        <f>IF('Product data sheet'!E35="","",'Product data sheet'!E35)</f>
        <v/>
      </c>
      <c r="K80" s="777"/>
      <c r="L80" s="168" t="s">
        <v>2478</v>
      </c>
    </row>
    <row r="81" spans="1:12" ht="16.5" thickBot="1" x14ac:dyDescent="0.3">
      <c r="A81" s="183" t="s">
        <v>3699</v>
      </c>
      <c r="B81" s="772">
        <f>IF(D36&lt;&gt;2,P42+P54+P66,0)</f>
        <v>0</v>
      </c>
      <c r="C81" s="773"/>
      <c r="D81" s="170" t="s">
        <v>2478</v>
      </c>
      <c r="E81" s="236" t="s">
        <v>3702</v>
      </c>
      <c r="F81" s="772">
        <f>IF(D36&lt;&gt;2,R42+R54+R66,0)</f>
        <v>0</v>
      </c>
      <c r="G81" s="773"/>
      <c r="H81" s="173" t="s">
        <v>2478</v>
      </c>
      <c r="I81" s="425" t="s">
        <v>3596</v>
      </c>
      <c r="J81" s="774" t="str">
        <f>IF(SUM(B79:C82,F79:G82)=0,"",SUM(B79:C82,F79:G82))</f>
        <v/>
      </c>
      <c r="K81" s="775"/>
      <c r="L81" s="426" t="s">
        <v>2478</v>
      </c>
    </row>
    <row r="82" spans="1:12" ht="16.5" thickBot="1" x14ac:dyDescent="0.3">
      <c r="A82" s="184" t="s">
        <v>3597</v>
      </c>
      <c r="B82" s="770">
        <f>IF(D36&lt;&gt;2,P43+P55+P67,0)</f>
        <v>0</v>
      </c>
      <c r="C82" s="771"/>
      <c r="D82" s="171" t="s">
        <v>2478</v>
      </c>
      <c r="E82" s="237" t="s">
        <v>3703</v>
      </c>
      <c r="F82" s="770">
        <f>IF(D36&lt;&gt;2,R43+R55+R67,0)</f>
        <v>0</v>
      </c>
      <c r="G82" s="771"/>
      <c r="H82" s="174" t="s">
        <v>2478</v>
      </c>
      <c r="I82" s="427" t="s">
        <v>3750</v>
      </c>
      <c r="J82" s="765" t="str">
        <f>IF(OR(J79="",J80="",J81=""),"Plausibility check not possible",
IF(OR((J80+J81)&gt;(J79*1.05),(J80+J81)&lt;(J79*0.95)),"Weights not plausible","Weights are plausible"))</f>
        <v>Plausibility check not possible</v>
      </c>
      <c r="K82" s="766"/>
      <c r="L82" s="767"/>
    </row>
  </sheetData>
  <sheetProtection algorithmName="SHA-512" hashValue="OTUsOV4QNEe8P8RgY/5m5nQOIQ+TvyGEEbEKpzpbOY2lOJF7Tc2Hq4JsQYytW+Wycl5cBR8KhLxl0tnnC36+SA==" saltValue="ERPlEGYBi1XAfUh/UNCabA==" spinCount="100000" sheet="1" objects="1" scenarios="1"/>
  <mergeCells count="214">
    <mergeCell ref="A9:F9"/>
    <mergeCell ref="B27:D27"/>
    <mergeCell ref="B34:D34"/>
    <mergeCell ref="B32:D32"/>
    <mergeCell ref="J59:L59"/>
    <mergeCell ref="A37:L37"/>
    <mergeCell ref="A38:L38"/>
    <mergeCell ref="A39:D39"/>
    <mergeCell ref="E39:H39"/>
    <mergeCell ref="I39:L39"/>
    <mergeCell ref="F40:H40"/>
    <mergeCell ref="F58:G58"/>
    <mergeCell ref="J42:K42"/>
    <mergeCell ref="J46:L46"/>
    <mergeCell ref="B49:C49"/>
    <mergeCell ref="B47:C47"/>
    <mergeCell ref="B48:D48"/>
    <mergeCell ref="B42:C42"/>
    <mergeCell ref="B44:D44"/>
    <mergeCell ref="B45:C45"/>
    <mergeCell ref="B46:D46"/>
    <mergeCell ref="A51:L51"/>
    <mergeCell ref="A52:D52"/>
    <mergeCell ref="E52:H52"/>
    <mergeCell ref="DK1:DU1"/>
    <mergeCell ref="AD1:AM1"/>
    <mergeCell ref="AN1:AW1"/>
    <mergeCell ref="AX1:BG1"/>
    <mergeCell ref="BH1:BR1"/>
    <mergeCell ref="BS1:CC1"/>
    <mergeCell ref="O1:T1"/>
    <mergeCell ref="U1:AC1"/>
    <mergeCell ref="CD1:CN1"/>
    <mergeCell ref="CO1:CY1"/>
    <mergeCell ref="J61:L61"/>
    <mergeCell ref="B58:C58"/>
    <mergeCell ref="F60:G60"/>
    <mergeCell ref="J60:K60"/>
    <mergeCell ref="B61:D61"/>
    <mergeCell ref="B36:C36"/>
    <mergeCell ref="E26:L28"/>
    <mergeCell ref="E29:L31"/>
    <mergeCell ref="CZ1:DJ1"/>
    <mergeCell ref="B11:F11"/>
    <mergeCell ref="B12:D12"/>
    <mergeCell ref="I10:L10"/>
    <mergeCell ref="G9:L9"/>
    <mergeCell ref="G10:H10"/>
    <mergeCell ref="G11:H11"/>
    <mergeCell ref="G12:H12"/>
    <mergeCell ref="I11:L11"/>
    <mergeCell ref="I12:L12"/>
    <mergeCell ref="B10:F10"/>
    <mergeCell ref="F42:G42"/>
    <mergeCell ref="K20:L20"/>
    <mergeCell ref="K21:L21"/>
    <mergeCell ref="K24:L24"/>
    <mergeCell ref="K23:L23"/>
    <mergeCell ref="I52:L52"/>
    <mergeCell ref="B57:D57"/>
    <mergeCell ref="F57:H57"/>
    <mergeCell ref="J57:L57"/>
    <mergeCell ref="B53:D53"/>
    <mergeCell ref="F53:H53"/>
    <mergeCell ref="B56:C56"/>
    <mergeCell ref="F56:G56"/>
    <mergeCell ref="J56:K56"/>
    <mergeCell ref="J55:K55"/>
    <mergeCell ref="A1:L1"/>
    <mergeCell ref="B2:L2"/>
    <mergeCell ref="A3:F3"/>
    <mergeCell ref="G3:L3"/>
    <mergeCell ref="A4:F4"/>
    <mergeCell ref="I8:L8"/>
    <mergeCell ref="G4:L4"/>
    <mergeCell ref="B7:D7"/>
    <mergeCell ref="B8:D8"/>
    <mergeCell ref="I5:L5"/>
    <mergeCell ref="I6:L6"/>
    <mergeCell ref="I7:L7"/>
    <mergeCell ref="B5:F5"/>
    <mergeCell ref="B6:F6"/>
    <mergeCell ref="G5:H5"/>
    <mergeCell ref="G6:H6"/>
    <mergeCell ref="G7:H7"/>
    <mergeCell ref="G8:H8"/>
    <mergeCell ref="G13:L13"/>
    <mergeCell ref="G15:H15"/>
    <mergeCell ref="I15:L15"/>
    <mergeCell ref="G16:H16"/>
    <mergeCell ref="I16:L16"/>
    <mergeCell ref="G17:H17"/>
    <mergeCell ref="I17:L17"/>
    <mergeCell ref="G18:L18"/>
    <mergeCell ref="G14:L14"/>
    <mergeCell ref="B16:F16"/>
    <mergeCell ref="B17:D17"/>
    <mergeCell ref="B18:D18"/>
    <mergeCell ref="J44:L44"/>
    <mergeCell ref="J45:K45"/>
    <mergeCell ref="F45:G45"/>
    <mergeCell ref="B26:D26"/>
    <mergeCell ref="A19:F19"/>
    <mergeCell ref="B20:F21"/>
    <mergeCell ref="B22:F24"/>
    <mergeCell ref="G19:L19"/>
    <mergeCell ref="G20:J20"/>
    <mergeCell ref="G21:J21"/>
    <mergeCell ref="E35:L36"/>
    <mergeCell ref="E32:L34"/>
    <mergeCell ref="A29:D29"/>
    <mergeCell ref="K22:L22"/>
    <mergeCell ref="G24:J24"/>
    <mergeCell ref="G23:J23"/>
    <mergeCell ref="G22:J22"/>
    <mergeCell ref="F44:H44"/>
    <mergeCell ref="A22:A24"/>
    <mergeCell ref="A20:A21"/>
    <mergeCell ref="B13:D13"/>
    <mergeCell ref="A14:F14"/>
    <mergeCell ref="B15:F15"/>
    <mergeCell ref="A77:L77"/>
    <mergeCell ref="A25:L25"/>
    <mergeCell ref="A78:H78"/>
    <mergeCell ref="I78:L78"/>
    <mergeCell ref="B35:D35"/>
    <mergeCell ref="B33:D33"/>
    <mergeCell ref="B31:D31"/>
    <mergeCell ref="B30:D30"/>
    <mergeCell ref="B28:D28"/>
    <mergeCell ref="F50:H50"/>
    <mergeCell ref="J50:L50"/>
    <mergeCell ref="B63:D63"/>
    <mergeCell ref="F63:H63"/>
    <mergeCell ref="F48:H48"/>
    <mergeCell ref="B43:C43"/>
    <mergeCell ref="F43:G43"/>
    <mergeCell ref="J43:K43"/>
    <mergeCell ref="F61:H61"/>
    <mergeCell ref="J66:L66"/>
    <mergeCell ref="J68:K68"/>
    <mergeCell ref="F74:H74"/>
    <mergeCell ref="J82:L82"/>
    <mergeCell ref="B40:D40"/>
    <mergeCell ref="J40:L40"/>
    <mergeCell ref="B79:C79"/>
    <mergeCell ref="F82:G82"/>
    <mergeCell ref="F81:G81"/>
    <mergeCell ref="F80:G80"/>
    <mergeCell ref="F79:G79"/>
    <mergeCell ref="B82:C82"/>
    <mergeCell ref="B81:C81"/>
    <mergeCell ref="B80:C80"/>
    <mergeCell ref="J81:K81"/>
    <mergeCell ref="J80:K80"/>
    <mergeCell ref="J79:K79"/>
    <mergeCell ref="J63:L63"/>
    <mergeCell ref="B76:D76"/>
    <mergeCell ref="F76:H76"/>
    <mergeCell ref="J76:L76"/>
    <mergeCell ref="J58:K58"/>
    <mergeCell ref="B59:D59"/>
    <mergeCell ref="B60:C60"/>
    <mergeCell ref="B50:D50"/>
    <mergeCell ref="F59:H59"/>
    <mergeCell ref="B69:C69"/>
    <mergeCell ref="B75:C75"/>
    <mergeCell ref="F75:G75"/>
    <mergeCell ref="B70:D70"/>
    <mergeCell ref="F70:H70"/>
    <mergeCell ref="B66:D66"/>
    <mergeCell ref="F66:H66"/>
    <mergeCell ref="B68:C68"/>
    <mergeCell ref="F68:G68"/>
    <mergeCell ref="B62:C62"/>
    <mergeCell ref="F62:G62"/>
    <mergeCell ref="A64:L64"/>
    <mergeCell ref="A65:D65"/>
    <mergeCell ref="J70:L70"/>
    <mergeCell ref="E65:H65"/>
    <mergeCell ref="I65:L65"/>
    <mergeCell ref="J75:K75"/>
    <mergeCell ref="J62:K62"/>
    <mergeCell ref="B73:C73"/>
    <mergeCell ref="F73:G73"/>
    <mergeCell ref="J73:K73"/>
    <mergeCell ref="B74:D74"/>
    <mergeCell ref="J74:L74"/>
    <mergeCell ref="B71:C71"/>
    <mergeCell ref="F71:G71"/>
    <mergeCell ref="J71:K71"/>
    <mergeCell ref="B72:D72"/>
    <mergeCell ref="F72:H72"/>
    <mergeCell ref="J72:L72"/>
    <mergeCell ref="B41:C41"/>
    <mergeCell ref="F41:G41"/>
    <mergeCell ref="J41:K41"/>
    <mergeCell ref="B54:C54"/>
    <mergeCell ref="F54:G54"/>
    <mergeCell ref="J54:K54"/>
    <mergeCell ref="B67:C67"/>
    <mergeCell ref="F67:G67"/>
    <mergeCell ref="J67:K67"/>
    <mergeCell ref="F46:H46"/>
    <mergeCell ref="F47:G47"/>
    <mergeCell ref="F55:G55"/>
    <mergeCell ref="J53:L53"/>
    <mergeCell ref="B55:C55"/>
    <mergeCell ref="F69:G69"/>
    <mergeCell ref="J69:K69"/>
    <mergeCell ref="F49:G49"/>
    <mergeCell ref="J47:K47"/>
    <mergeCell ref="J48:L48"/>
    <mergeCell ref="J49:K49"/>
  </mergeCells>
  <conditionalFormatting sqref="B5 B20 I5 B22">
    <cfRule type="expression" dxfId="143" priority="417">
      <formula>B5=""</formula>
    </cfRule>
  </conditionalFormatting>
  <conditionalFormatting sqref="B6">
    <cfRule type="expression" dxfId="142" priority="390">
      <formula>B6=""</formula>
    </cfRule>
  </conditionalFormatting>
  <conditionalFormatting sqref="I6:I8">
    <cfRule type="expression" dxfId="141" priority="357">
      <formula>I6=""</formula>
    </cfRule>
  </conditionalFormatting>
  <conditionalFormatting sqref="I10">
    <cfRule type="expression" dxfId="140" priority="340">
      <formula>I10=""</formula>
    </cfRule>
  </conditionalFormatting>
  <conditionalFormatting sqref="I11">
    <cfRule type="expression" dxfId="139" priority="339">
      <formula>I11=""</formula>
    </cfRule>
  </conditionalFormatting>
  <conditionalFormatting sqref="I12">
    <cfRule type="expression" dxfId="138" priority="338">
      <formula>I12=""</formula>
    </cfRule>
  </conditionalFormatting>
  <conditionalFormatting sqref="I15">
    <cfRule type="expression" dxfId="137" priority="335">
      <formula>I15=""</formula>
    </cfRule>
  </conditionalFormatting>
  <conditionalFormatting sqref="I16">
    <cfRule type="expression" dxfId="136" priority="334">
      <formula>I16=""</formula>
    </cfRule>
  </conditionalFormatting>
  <conditionalFormatting sqref="I17">
    <cfRule type="expression" dxfId="135" priority="333">
      <formula>I17=""</formula>
    </cfRule>
  </conditionalFormatting>
  <conditionalFormatting sqref="K20">
    <cfRule type="expression" dxfId="134" priority="321">
      <formula>K20=""</formula>
    </cfRule>
  </conditionalFormatting>
  <conditionalFormatting sqref="K21">
    <cfRule type="expression" dxfId="133" priority="320">
      <formula>K21=""</formula>
    </cfRule>
  </conditionalFormatting>
  <conditionalFormatting sqref="K22">
    <cfRule type="expression" dxfId="132" priority="319">
      <formula>K22=""</formula>
    </cfRule>
  </conditionalFormatting>
  <conditionalFormatting sqref="K23">
    <cfRule type="expression" dxfId="131" priority="318">
      <formula>K23=""</formula>
    </cfRule>
  </conditionalFormatting>
  <conditionalFormatting sqref="K24">
    <cfRule type="expression" dxfId="130" priority="317">
      <formula>K24=""</formula>
    </cfRule>
  </conditionalFormatting>
  <conditionalFormatting sqref="J82:L82">
    <cfRule type="expression" dxfId="129" priority="290">
      <formula>$J$82="Plausibility check not possible"</formula>
    </cfRule>
    <cfRule type="expression" dxfId="128" priority="291">
      <formula>$J$82="Weights not plausible"</formula>
    </cfRule>
    <cfRule type="expression" dxfId="127" priority="292">
      <formula>$J$82="Weights are plausible"</formula>
    </cfRule>
  </conditionalFormatting>
  <conditionalFormatting sqref="B50:D50">
    <cfRule type="expression" dxfId="126" priority="261">
      <formula>B50="Information is plausible"</formula>
    </cfRule>
  </conditionalFormatting>
  <conditionalFormatting sqref="J50:L50">
    <cfRule type="expression" dxfId="125" priority="88">
      <formula>J50="Angaben sind plausibel"</formula>
    </cfRule>
  </conditionalFormatting>
  <conditionalFormatting sqref="B63:D63">
    <cfRule type="expression" dxfId="124" priority="78">
      <formula>B63="Information is plausible"</formula>
    </cfRule>
  </conditionalFormatting>
  <conditionalFormatting sqref="B76:D76">
    <cfRule type="expression" dxfId="123" priority="71">
      <formula>B76="Information is plausible"</formula>
    </cfRule>
  </conditionalFormatting>
  <conditionalFormatting sqref="B28:D28">
    <cfRule type="expression" dxfId="122" priority="45">
      <formula>$B$28=""</formula>
    </cfRule>
  </conditionalFormatting>
  <conditionalFormatting sqref="A41:L41 A54:L54 A67:L67">
    <cfRule type="expression" dxfId="121" priority="21">
      <formula>$D$36&lt;&gt;3</formula>
    </cfRule>
  </conditionalFormatting>
  <conditionalFormatting sqref="F50:H50">
    <cfRule type="expression" dxfId="120" priority="19">
      <formula>F50="Information is plausible"</formula>
    </cfRule>
  </conditionalFormatting>
  <conditionalFormatting sqref="J50:L50">
    <cfRule type="expression" dxfId="119" priority="12">
      <formula>J50="Information is plausible"</formula>
    </cfRule>
  </conditionalFormatting>
  <conditionalFormatting sqref="F63:H63">
    <cfRule type="expression" dxfId="118" priority="10">
      <formula>F63="Information is plausible"</formula>
    </cfRule>
  </conditionalFormatting>
  <conditionalFormatting sqref="J63:L63">
    <cfRule type="expression" dxfId="117" priority="84">
      <formula>J63="Information is plausible"</formula>
    </cfRule>
  </conditionalFormatting>
  <conditionalFormatting sqref="F76:H76">
    <cfRule type="expression" dxfId="116" priority="67">
      <formula>F76="Information is plausible"</formula>
    </cfRule>
  </conditionalFormatting>
  <conditionalFormatting sqref="J76:L76">
    <cfRule type="expression" dxfId="115" priority="64">
      <formula>J76="Information is plausible"</formula>
    </cfRule>
  </conditionalFormatting>
  <dataValidations xWindow="534" yWindow="466" count="31">
    <dataValidation allowBlank="1" showErrorMessage="1" promptTitle="Weitere Lieferanten" prompt="Bitte links aufklappen" sqref="A5:B6 A10:B11 H6:H8 I10:I12 I5:I8 A7:A8 A12:A13 E7:E8 B2 A22:B22 E12:E13 A2:A3 I15:I17 A15:B16 A17:A18 E17:E18 H12 H17 K20:K24 A20:B20 G3:G8 G10:G24" xr:uid="{220EA79C-636A-4C2C-86F1-C72D4638D895}"/>
    <dataValidation type="decimal" allowBlank="1" showInputMessage="1" showErrorMessage="1" sqref="F79:G82 B79:C82" xr:uid="{759C6F18-E0A7-4EB4-B163-CB223F70A6BA}">
      <formula1>0</formula1>
      <formula2>99999.9999</formula2>
    </dataValidation>
    <dataValidation type="decimal" allowBlank="1" showInputMessage="1" showErrorMessage="1" sqref="J75:K75 F62:G62 J71:K71 J73:K73 F75:G75 F45:G45 F47:G47 J47:K47 F71:G71 F73:G73 F49:G49 J62:K62 J45:K45 J49:K49 F58:G58 F60:G60 J58:K58 J60:K60" xr:uid="{FEC54C2E-0407-451B-B7B4-1A38919EB967}">
      <formula1>0</formula1>
      <formula2>100</formula2>
    </dataValidation>
    <dataValidation type="list" allowBlank="1" showInputMessage="1" showErrorMessage="1" sqref="J43 F69 F43 F56 J56 J69" xr:uid="{49B18F9C-EB78-4640-9333-FCB2E1CC97B4}">
      <formula1>FD_Fraktion</formula1>
    </dataValidation>
    <dataValidation type="list" allowBlank="1" showInputMessage="1" showErrorMessage="1" sqref="F40:H40 J40:L40" xr:uid="{FA12455C-BD9A-4C11-8BE0-DC619CB7D6F6}">
      <formula1>FD_HK_Art</formula1>
    </dataValidation>
    <dataValidation type="list" allowBlank="1" showInputMessage="1" showErrorMessage="1" sqref="J53:L53 F53:H53" xr:uid="{C4E5BDB4-4AE8-498F-82FA-8C433D24DED6}">
      <formula1>FD_V_Art</formula1>
    </dataValidation>
    <dataValidation type="list" allowBlank="1" showInputMessage="1" showErrorMessage="1" sqref="J66:L66 F66:H66" xr:uid="{DDC691EC-B15E-470C-9298-6AC770518950}">
      <formula1>FD_E_Art</formula1>
    </dataValidation>
    <dataValidation type="list" allowBlank="1" showInputMessage="1" showErrorMessage="1" sqref="J48:L48 J74:L74 F48:H48 F74:H74 J61:L61 F61:H61" xr:uid="{EA72524B-F095-4F34-BC16-91A9ACBBA631}">
      <formula1>FD_BS</formula1>
    </dataValidation>
    <dataValidation type="list" allowBlank="1" showInputMessage="1" showErrorMessage="1" sqref="F70:H70 J70:L70" xr:uid="{F2CCE92C-3933-426B-8296-5EE8899A7547}">
      <formula1>IF(H69=1,FD_VM_PPK, IF(H69=2,FD_VM_KS, IF(H69=3,FD_VM_WB, IF(H69=4,FD_VM_AL, IF(H69=5,FD_VM_GL, IF(H69=6,FD_VM_NM, IF(H69=7,FD_VM_GKV, IF(H69=8,FD_VM_SV, $F$20))))))))</formula1>
    </dataValidation>
    <dataValidation type="list" allowBlank="1" showInputMessage="1" showErrorMessage="1" sqref="F72:H72 J72:L72" xr:uid="{0979DCDC-D94B-4E7A-A949-F913DEBDD8B9}">
      <formula1>IF(H69=1,FD_SM_PPK, IF(H69=2,FD_SM_KS, IF(H69=3,FD_SM_WB, IF(H69=4,FD_SM_AL, IF(H69=5,FD_SM_GL, IF(H69=6,FD_SM_NM,$F$20))))))</formula1>
    </dataValidation>
    <dataValidation type="decimal" allowBlank="1" showInputMessage="1" showErrorMessage="1" errorTitle="Beschichtung" error="Wenn keine Beschichtung angegeben ist kann auch kein prozentualer Anteil ungleich Null gepflegt werden." promptTitle="Share" prompt="Coating share of the constituent weight stated above." sqref="B49:C49" xr:uid="{6653E3DE-7C89-4A6E-915A-69F8FD804D00}">
      <formula1>0</formula1>
      <formula2>100</formula2>
    </dataValidation>
    <dataValidation type="textLength" allowBlank="1" showInputMessage="1" showErrorMessage="1" errorTitle="GTIN-Länge" error="GTINs müssen zwischen 8 und 14 Ziffern haben." promptTitle="GTIN of the consumer/sales unit" prompt="GTIN of the consumer/sales unit (if already known)." sqref="B27:D27" xr:uid="{CFFB0EC4-05D1-464C-814B-5625CBA46FEF}">
      <formula1>8</formula1>
      <formula2>14</formula2>
    </dataValidation>
    <dataValidation allowBlank="1" showInputMessage="1" showErrorMessage="1" errorTitle="Beschichtung" error="Wenn keine Beschichtung angegeben ist kann auch kein prozentualer Anteil ungleich Null gepflegt werden." sqref="B50 F76 F50 B63 J50 F63 B76 J63 J76" xr:uid="{853A2208-DA71-41F7-8BF2-D07FB516F453}"/>
    <dataValidation type="decimal" allowBlank="1" showInputMessage="1" showErrorMessage="1" sqref="F68:G68 J55:K55 J42:K42 F42:G42 F55:G55 J68:K68" xr:uid="{FCF31752-F8FF-4023-A975-1E7032AA82F1}">
      <formula1>0.0001</formula1>
      <formula2>100000</formula2>
    </dataValidation>
    <dataValidation type="list" allowBlank="1" showInputMessage="1" showErrorMessage="1" promptTitle="Main body - Type" prompt="We distinguish 33 types of main bodies. Select the appropriate one via drop-down. _x000a_You will find an overview of all types of packaging in the online Guide (Rewe Supplier Portal, link in yellow text above)." sqref="B40:D40" xr:uid="{3309A459-BAB1-4C5C-9503-0C0C2AB11758}">
      <formula1>FD_HK_Art</formula1>
    </dataValidation>
    <dataValidation type="decimal" allowBlank="1" showInputMessage="1" showErrorMessage="1" promptTitle="Constituent weight" prompt="Only the weight (in grams) of this constituent should be entered here. _x000a_Not the total weight of the packaging, which is the sum of several components. " sqref="B68:C68 B42:C42 B55:C55" xr:uid="{97B66399-CB4B-4F18-B987-26E2979C4CF7}">
      <formula1>0.0001</formula1>
      <formula2>100000</formula2>
    </dataValidation>
    <dataValidation type="list" allowBlank="1" showInputMessage="1" showErrorMessage="1" promptTitle="Constituent material" prompt="Use the drop-down menu to select one of the eight materials and thus specify the material of which this component consists." sqref="B69:C69 B56:C56" xr:uid="{57BDBC86-CDB9-4575-8B38-231B20C51FD5}">
      <formula1>FD_Fraktion</formula1>
    </dataValidation>
    <dataValidation type="decimal" allowBlank="1" showInputMessage="1" showErrorMessage="1" promptTitle="Share" prompt="Virgin material share of the constituent weight stated above." sqref="B45:C45 B71:C71 B58:C58" xr:uid="{92441B6F-89A0-4C81-A4BF-CF54F4AFE466}">
      <formula1>0</formula1>
      <formula2>100</formula2>
    </dataValidation>
    <dataValidation type="decimal" allowBlank="1" showInputMessage="1" showErrorMessage="1" promptTitle="Share" prompt="Recycled material share of the constituent weight stated above." sqref="B47:C47 B73:C73 B60:C60" xr:uid="{0D3706B8-54FB-4D9C-8EF9-2BDEE97B2B1F}">
      <formula1>0</formula1>
      <formula2>100</formula2>
    </dataValidation>
    <dataValidation type="list" allowBlank="1" showInputMessage="1" showErrorMessage="1" promptTitle="Coating" prompt="If the main body component has a coating, select the appropriate coating type from the drop-down menu. _x000a_If there is no coating, select &quot;none&quot;._x000a_ " sqref="B48:D48 B74:D74 B61:D61" xr:uid="{915E804A-8A89-4A6C-9722-00756BEBA7AC}">
      <formula1>FD_BS</formula1>
    </dataValidation>
    <dataValidation type="list" allowBlank="1" showInputMessage="1" showErrorMessage="1" promptTitle="Closure/Lid - Type" prompt="We distinguish 25 types of closures. Select the appropriate one via drop-down. _x000a_You will find an overview of all types of packaging in the online Guide (Rewe Supplier Portal, link in yellow text above)." sqref="B53:D53" xr:uid="{BB1263C8-E1A3-445B-A127-8986A761B286}">
      <formula1>FD_V_Art</formula1>
    </dataValidation>
    <dataValidation type="list" allowBlank="1" showInputMessage="1" showErrorMessage="1" promptTitle="Virgin material" prompt="Material used for the first time. If no virgin material is contained in the packaging constituent, select &quot;No virgin content, only recycled material&quot;." sqref="B70:D70" xr:uid="{D9B1F3C9-F8BD-4BD6-B4DE-1CDC279CF965}">
      <formula1>IF(D69=1,FD_VM_PPK, IF(D69=2,FD_VM_KS, IF(D69=3,FD_VM_WB, IF(D69=4,FD_VM_AL, IF(D69=5,FD_VM_GL, IF(D69=6,FD_VM_NM, IF(D69=7,FD_VM_GKV, IF(D69=8,FD_VM_SV, $F$20))))))))</formula1>
    </dataValidation>
    <dataValidation type="list" allowBlank="1" showInputMessage="1" showErrorMessage="1" promptTitle="Label/Sticker - Type" prompt="We distinguish 4 types of stickers. Select the appropriate one via drop-down. _x000a_You will find an overview of all types of packaging in the online Guide (Rewe Supplier Portal, link in yellow text above)." sqref="B66:D66" xr:uid="{2C366977-DE1F-4A4D-89BC-74FDA421B02B}">
      <formula1>FD_E_Art</formula1>
    </dataValidation>
    <dataValidation type="list" allowBlank="1" showInputMessage="1" showErrorMessage="1" promptTitle="Recycled Material" prompt="Material that has already passed a use phase and is reused (recycled material). For the material &quot;plastic&quot; only post consumer recyclates (PCR) are accepted. Post-industrial recyclate is to be indicated with &quot;No recycled share, only virgin material&quot;." sqref="B72:D72" xr:uid="{358E2408-677E-4FF4-A702-AED6A6BFA8AC}">
      <formula1>IF(D69=1,FD_SM_PPK, IF(D69=2,FD_SM_KS, IF(D69=3,FD_SM_WB, IF(D69=4,FD_SM_AL, IF(D69=5,FD_SM_GL, IF(D69=6,FD_SM_NM,$F$20))))))</formula1>
    </dataValidation>
    <dataValidation type="decimal" allowBlank="1" showInputMessage="1" showErrorMessage="1" promptTitle="Share" prompt="Coating share of the constituent weight stated above." sqref="B62:C62 B75:C75" xr:uid="{D18FAE05-B89E-4BD1-BF96-871442F074C8}">
      <formula1>0</formula1>
      <formula2>100</formula2>
    </dataValidation>
    <dataValidation allowBlank="1" showInputMessage="1" showErrorMessage="1" errorTitle="GTIN-Länge" error="GTINs müssen zwischen 8 und 14 Ziffern haben." promptTitle="Valid from" prompt="Please indicate roughly the validity date (this should be before the first delivery)" sqref="B28:D28" xr:uid="{3841E479-D958-42C2-9248-2B8123B5D588}"/>
    <dataValidation type="list" allowBlank="1" showInputMessage="1" showErrorMessage="1" errorTitle="GTIN-Länge" error="GTINs müssen zwischen 8 und 14 Ziffern haben." promptTitle="GTIN for packaging information" prompt="GTIN of the consumer/sales unit (if already known)." sqref="B26:D26" xr:uid="{3B669A74-36FE-4BD9-9F84-ACEE060193F9}">
      <formula1>FD_Geschäftsvorfall</formula1>
    </dataValidation>
    <dataValidation type="list" allowBlank="1" showInputMessage="1" showErrorMessage="1" promptTitle="Subject to licensing as a whole" prompt="Select whether none, all or some part of the packaging is subject to licensing. For example, products with deposit are not subject to licensing. On the other hand, coffee capsules that have not been emptied are partially subject to licensing." sqref="B36:C36" xr:uid="{B1B50C16-54EA-49C0-9886-FDCA782F681A}">
      <formula1>FD_Lizenz</formula1>
    </dataValidation>
    <dataValidation allowBlank="1" showErrorMessage="1" promptTitle="Lizenzierungspflicht (Best.teil)" prompt="Wenn bei Lizenzierungspflicht (gesamt) angegeben wurde, dass ein Teil der Verpackung nicht lizenzierungspflichtig ist, kann hier je Bestandteil angegeben werden, welcher dieser Bestandteile nicht Lizenzierungspflichtig ist. Ansonsten nicht zu füllen." sqref="D41 H41 L41 D54 H54 L54" xr:uid="{39475ECC-AFAA-411C-9CD0-451F7350A6D1}"/>
    <dataValidation type="list" allowBlank="1" showInputMessage="1" showErrorMessage="1" promptTitle="Constituent material" prompt="Use the drop-down menu to select one of the eight materials and thus specify the material of which this component consists. " sqref="B43:C43" xr:uid="{800ADB78-CCAA-4380-A6CF-78506661AC36}">
      <formula1>FD_Fraktion</formula1>
    </dataValidation>
    <dataValidation allowBlank="1" showInputMessage="1" showErrorMessage="1" prompt="Please enter the contact person to be contacted regarding the packaging design process (provisioning, stamping, samples, etc.) here." sqref="G9:L9" xr:uid="{8375AE34-CF02-437A-BEC3-523FC164F32C}"/>
  </dataValidations>
  <hyperlinks>
    <hyperlink ref="E32:L34" r:id="rId1" display="Sollte dies nicht weiterhelfen, ziehen Sie bitte die Ausfüllhilfe für Eigenmarken (klick hier) zu Rate." xr:uid="{82FFF73B-B378-4472-B366-A171E95AA391}"/>
  </hyperlinks>
  <pageMargins left="0.7" right="0.7" top="0.78740157499999996" bottom="0.78740157499999996" header="0.3" footer="0.3"/>
  <pageSetup paperSize="9" scale="93" orientation="portrait" r:id="rId2"/>
  <extLst>
    <ext xmlns:x14="http://schemas.microsoft.com/office/spreadsheetml/2009/9/main" uri="{78C0D931-6437-407d-A8EE-F0AAD7539E65}">
      <x14:conditionalFormattings>
        <x14:conditionalFormatting xmlns:xm="http://schemas.microsoft.com/office/excel/2006/main">
          <x14:cfRule type="expression" priority="477" id="{9EFC0436-1425-4D13-A2F7-EC26FA053B39}">
            <xm:f>AND(B5&lt;&gt;"",B7='Dropdown Auswahl'!$B$2)</xm:f>
            <x14:dxf>
              <fill>
                <patternFill>
                  <bgColor theme="5" tint="0.39994506668294322"/>
                </patternFill>
              </fill>
            </x14:dxf>
          </x14:cfRule>
          <xm:sqref>B7</xm:sqref>
        </x14:conditionalFormatting>
        <x14:conditionalFormatting xmlns:xm="http://schemas.microsoft.com/office/excel/2006/main">
          <x14:cfRule type="expression" priority="385" id="{95167384-0458-4785-9516-F82E12BDE3F4}">
            <xm:f>AND(B5&lt;&gt;"",B8='Dropdown Auswahl'!$B$2)</xm:f>
            <x14:dxf>
              <fill>
                <patternFill>
                  <bgColor theme="5" tint="0.39994506668294322"/>
                </patternFill>
              </fill>
            </x14:dxf>
          </x14:cfRule>
          <xm:sqref>B8</xm:sqref>
        </x14:conditionalFormatting>
        <x14:conditionalFormatting xmlns:xm="http://schemas.microsoft.com/office/excel/2006/main">
          <x14:cfRule type="expression" priority="352" id="{80595FA2-F48A-4206-A45A-145D909F115D}">
            <xm:f>AND(B10&lt;&gt;"",B12='Dropdown Auswahl'!$B$2)</xm:f>
            <x14:dxf>
              <fill>
                <patternFill>
                  <bgColor theme="5" tint="0.39994506668294322"/>
                </patternFill>
              </fill>
            </x14:dxf>
          </x14:cfRule>
          <xm:sqref>B12</xm:sqref>
        </x14:conditionalFormatting>
        <x14:conditionalFormatting xmlns:xm="http://schemas.microsoft.com/office/excel/2006/main">
          <x14:cfRule type="expression" priority="348" id="{84336595-BA17-472E-9934-2F7643A585E5}">
            <xm:f>AND(B10&lt;&gt;"",B13='Dropdown Auswahl'!$B$2)</xm:f>
            <x14:dxf>
              <fill>
                <patternFill>
                  <bgColor theme="5" tint="0.39994506668294322"/>
                </patternFill>
              </fill>
            </x14:dxf>
          </x14:cfRule>
          <xm:sqref>B13</xm:sqref>
        </x14:conditionalFormatting>
        <x14:conditionalFormatting xmlns:xm="http://schemas.microsoft.com/office/excel/2006/main">
          <x14:cfRule type="expression" priority="346" id="{9CAFA9D8-F23D-496B-9153-88801B3CF339}">
            <xm:f>AND(B15&lt;&gt;"",B17='Dropdown Auswahl'!$B$2)</xm:f>
            <x14:dxf>
              <fill>
                <patternFill>
                  <bgColor theme="5" tint="0.39994506668294322"/>
                </patternFill>
              </fill>
            </x14:dxf>
          </x14:cfRule>
          <xm:sqref>B17</xm:sqref>
        </x14:conditionalFormatting>
        <x14:conditionalFormatting xmlns:xm="http://schemas.microsoft.com/office/excel/2006/main">
          <x14:cfRule type="expression" priority="342" id="{403E16F9-BC3C-4530-972B-24E403AF49EE}">
            <xm:f>AND(B15&lt;&gt;"",B18='Dropdown Auswahl'!$B$2)</xm:f>
            <x14:dxf>
              <fill>
                <patternFill>
                  <bgColor theme="5" tint="0.39994506668294322"/>
                </patternFill>
              </fill>
            </x14:dxf>
          </x14:cfRule>
          <xm:sqref>B18</xm:sqref>
        </x14:conditionalFormatting>
        <x14:conditionalFormatting xmlns:xm="http://schemas.microsoft.com/office/excel/2006/main">
          <x14:cfRule type="expression" priority="20" id="{FD6CB5A1-624B-44D5-A814-218031FF6135}">
            <xm:f>AND($B$30='Dropdown Auswahl'!$B$4,$B$31='Dropdown Auswahl'!$B$4,$B$33='Dropdown Auswahl'!$B$4)</xm:f>
            <x14:dxf>
              <fill>
                <patternFill patternType="darkDown">
                  <bgColor theme="0"/>
                </patternFill>
              </fill>
            </x14:dxf>
          </x14:cfRule>
          <xm:sqref>A67:A76 D54 H54 L54 L41 I68:I76 E68:E76 A50:B50 E50 I50 A63 E63 I63 A37:L40 A78:L82 A51:L53 A64:L66 A36:B36 A42:L49 A41:B41 D41:F41 H41:J41 A55:L62 A54:B54</xm:sqref>
        </x14:conditionalFormatting>
        <x14:conditionalFormatting xmlns:xm="http://schemas.microsoft.com/office/excel/2006/main">
          <x14:cfRule type="expression" priority="304" id="{9E2FC067-FFE9-4852-9F5F-BB0D2BCEA518}">
            <xm:f>OR(B30="",B30='Dropdown Auswahl'!$B$2)</xm:f>
            <x14:dxf>
              <fill>
                <patternFill>
                  <bgColor theme="5" tint="0.39994506668294322"/>
                </patternFill>
              </fill>
            </x14:dxf>
          </x14:cfRule>
          <xm:sqref>B30:D30</xm:sqref>
        </x14:conditionalFormatting>
        <x14:conditionalFormatting xmlns:xm="http://schemas.microsoft.com/office/excel/2006/main">
          <x14:cfRule type="expression" priority="303" id="{8EB5573E-8B47-49B5-B3BA-4CEFCBE47CE5}">
            <xm:f>OR(B31="",B31='Dropdown Auswahl'!$B$2)</xm:f>
            <x14:dxf>
              <fill>
                <patternFill>
                  <bgColor theme="5" tint="0.39994506668294322"/>
                </patternFill>
              </fill>
            </x14:dxf>
          </x14:cfRule>
          <xm:sqref>B31:D31</xm:sqref>
        </x14:conditionalFormatting>
        <x14:conditionalFormatting xmlns:xm="http://schemas.microsoft.com/office/excel/2006/main">
          <x14:cfRule type="expression" priority="302" id="{1003FFE8-C4DD-48EF-8ADF-ACCD765FC392}">
            <xm:f>OR(B33="",B33='Dropdown Auswahl'!$B$2)</xm:f>
            <x14:dxf>
              <fill>
                <patternFill>
                  <bgColor theme="5" tint="0.39994506668294322"/>
                </patternFill>
              </fill>
            </x14:dxf>
          </x14:cfRule>
          <xm:sqref>B33</xm:sqref>
        </x14:conditionalFormatting>
        <x14:conditionalFormatting xmlns:xm="http://schemas.microsoft.com/office/excel/2006/main">
          <x14:cfRule type="expression" priority="293" id="{537ADF13-8393-459D-8043-E6B760255185}">
            <xm:f>AND(OR(B40="",B40='DD FD'!$G$3),$B$30='Dropdown Auswahl'!$B$3)</xm:f>
            <x14:dxf>
              <fill>
                <patternFill>
                  <bgColor theme="5" tint="0.39994506668294322"/>
                </patternFill>
              </fill>
            </x14:dxf>
          </x14:cfRule>
          <xm:sqref>B40:D40</xm:sqref>
        </x14:conditionalFormatting>
        <x14:conditionalFormatting xmlns:xm="http://schemas.microsoft.com/office/excel/2006/main">
          <x14:cfRule type="expression" priority="190" id="{F8EF1660-846D-495D-A03C-7A1588B59D64}">
            <xm:f>$B$30='Dropdown Auswahl'!$B$4</xm:f>
            <x14:dxf>
              <fill>
                <patternFill patternType="darkDown">
                  <bgColor theme="0"/>
                </patternFill>
              </fill>
            </x14:dxf>
          </x14:cfRule>
          <xm:sqref>A38:L40 D41 H41 L41 A50:B50 E50 I50 A42:L49 A41:B41 E41:F41 I41:J41</xm:sqref>
        </x14:conditionalFormatting>
        <x14:conditionalFormatting xmlns:xm="http://schemas.microsoft.com/office/excel/2006/main">
          <x14:cfRule type="expression" priority="80" id="{EA3AE20D-1D68-4A31-ABD0-FF739B81789F}">
            <xm:f>$B$31='Dropdown Auswahl'!$B$4</xm:f>
            <x14:dxf>
              <fill>
                <patternFill patternType="darkDown">
                  <bgColor theme="0"/>
                </patternFill>
              </fill>
            </x14:dxf>
          </x14:cfRule>
          <xm:sqref>A51:L53 D54 H54 L54 A54:B54 A55:L63</xm:sqref>
        </x14:conditionalFormatting>
        <x14:conditionalFormatting xmlns:xm="http://schemas.microsoft.com/office/excel/2006/main">
          <x14:cfRule type="expression" priority="288" id="{256B6E67-4EAC-429C-AFDC-4A2FC266AB3D}">
            <xm:f>AND(B42="",B40&lt;&gt;"",B40&lt;&gt;'DD FD'!$A$3)</xm:f>
            <x14:dxf>
              <fill>
                <patternFill>
                  <bgColor theme="5" tint="0.39994506668294322"/>
                </patternFill>
              </fill>
            </x14:dxf>
          </x14:cfRule>
          <xm:sqref>B42:C42</xm:sqref>
        </x14:conditionalFormatting>
        <x14:conditionalFormatting xmlns:xm="http://schemas.microsoft.com/office/excel/2006/main">
          <x14:cfRule type="expression" priority="284" id="{F4873573-E751-46B5-A141-16C688DEB0B0}">
            <xm:f>AND(OR(B44="",B44='DD FD'!$J$3),B43&lt;&gt;"",B43&lt;&gt;'DD FD'!$G$3)</xm:f>
            <x14:dxf>
              <fill>
                <patternFill>
                  <bgColor theme="5" tint="0.39994506668294322"/>
                </patternFill>
              </fill>
            </x14:dxf>
          </x14:cfRule>
          <xm:sqref>B44:D44</xm:sqref>
        </x14:conditionalFormatting>
        <x14:conditionalFormatting xmlns:xm="http://schemas.microsoft.com/office/excel/2006/main">
          <x14:cfRule type="expression" priority="625" id="{5967FA25-79EC-46D2-9129-1EEB651FF659}">
            <xm:f>AND(B43&lt;&gt;"",B43&lt;&gt;'DD FD'!$G$3,B45="",B44&lt;&gt;'DD FD'!$J$4,B44&lt;&gt;'DD FD'!$J$21)</xm:f>
            <x14:dxf>
              <fill>
                <patternFill>
                  <bgColor theme="5" tint="0.39994506668294322"/>
                </patternFill>
              </fill>
            </x14:dxf>
          </x14:cfRule>
          <xm:sqref>B45:C45</xm:sqref>
        </x14:conditionalFormatting>
        <x14:conditionalFormatting xmlns:xm="http://schemas.microsoft.com/office/excel/2006/main">
          <x14:cfRule type="expression" priority="282" id="{68383C10-F3AC-4FF8-AE61-631C0D591444}">
            <xm:f>AND(OR(B46="",B46='DD FD'!$J$3),B43&lt;&gt;"",B43&lt;&gt;'DD FD'!$G$3)</xm:f>
            <x14:dxf>
              <fill>
                <patternFill>
                  <bgColor theme="5" tint="0.39994506668294322"/>
                </patternFill>
              </fill>
            </x14:dxf>
          </x14:cfRule>
          <xm:sqref>B46:D46</xm:sqref>
        </x14:conditionalFormatting>
        <x14:conditionalFormatting xmlns:xm="http://schemas.microsoft.com/office/excel/2006/main">
          <x14:cfRule type="expression" priority="278" id="{BD4042C4-A42C-453C-95EB-2A60569F4250}">
            <xm:f>AND(F42="",F40&lt;&gt;"",F40&lt;&gt;'DD FD'!$A$3)</xm:f>
            <x14:dxf>
              <fill>
                <patternFill>
                  <bgColor theme="5" tint="0.39994506668294322"/>
                </patternFill>
              </fill>
            </x14:dxf>
          </x14:cfRule>
          <xm:sqref>F42:G42</xm:sqref>
        </x14:conditionalFormatting>
        <x14:conditionalFormatting xmlns:xm="http://schemas.microsoft.com/office/excel/2006/main">
          <x14:cfRule type="expression" priority="274" id="{F4740ECD-F5E7-48BB-9013-7BA68071F5B1}">
            <xm:f>AND(OR(F44="",F44='DD FD'!$J$3),F43&lt;&gt;"",F43&lt;&gt;'DD FD'!$G$3)</xm:f>
            <x14:dxf>
              <fill>
                <patternFill>
                  <bgColor theme="5" tint="0.39994506668294322"/>
                </patternFill>
              </fill>
            </x14:dxf>
          </x14:cfRule>
          <xm:sqref>F44:H44</xm:sqref>
        </x14:conditionalFormatting>
        <x14:conditionalFormatting xmlns:xm="http://schemas.microsoft.com/office/excel/2006/main">
          <x14:cfRule type="expression" priority="276" id="{DE56639C-9CF8-45D1-8329-151443386B27}">
            <xm:f>AND(F43&lt;&gt;"",F43&lt;&gt;'DD FD'!$G$3,F45="",F44&lt;&gt;'DD FD'!$J$4,F44&lt;&gt;'DD FD'!$J$21)</xm:f>
            <x14:dxf>
              <fill>
                <patternFill>
                  <bgColor theme="5" tint="0.39994506668294322"/>
                </patternFill>
              </fill>
            </x14:dxf>
          </x14:cfRule>
          <xm:sqref>F45:G45</xm:sqref>
        </x14:conditionalFormatting>
        <x14:conditionalFormatting xmlns:xm="http://schemas.microsoft.com/office/excel/2006/main">
          <x14:cfRule type="expression" priority="273" id="{8718C493-6FB1-454A-821E-78C68BA10D78}">
            <xm:f>AND(OR(F46="",F46='DD FD'!$J$3),F43&lt;&gt;"",F43&lt;&gt;'DD FD'!$G$3)</xm:f>
            <x14:dxf>
              <fill>
                <patternFill>
                  <bgColor theme="5" tint="0.39994506668294322"/>
                </patternFill>
              </fill>
            </x14:dxf>
          </x14:cfRule>
          <xm:sqref>F46:H46</xm:sqref>
        </x14:conditionalFormatting>
        <x14:conditionalFormatting xmlns:xm="http://schemas.microsoft.com/office/excel/2006/main">
          <x14:cfRule type="expression" priority="269" id="{5F5E57BA-AFEE-4E5C-A60C-36EEE40FD689}">
            <xm:f>AND(J42="",J40&lt;&gt;"",J40&lt;&gt;'DD FD'!$A$3)</xm:f>
            <x14:dxf>
              <fill>
                <patternFill>
                  <bgColor theme="5" tint="0.39994506668294322"/>
                </patternFill>
              </fill>
            </x14:dxf>
          </x14:cfRule>
          <xm:sqref>J42:K42</xm:sqref>
        </x14:conditionalFormatting>
        <x14:conditionalFormatting xmlns:xm="http://schemas.microsoft.com/office/excel/2006/main">
          <x14:cfRule type="expression" priority="266" id="{4B4E187B-5235-4E53-837F-25022645E6A1}">
            <xm:f>AND(OR(J44="",J44='DD FD'!$J$3),J43&lt;&gt;"",J43&lt;&gt;'DD FD'!$G$3)</xm:f>
            <x14:dxf>
              <fill>
                <patternFill>
                  <bgColor theme="5" tint="0.39994506668294322"/>
                </patternFill>
              </fill>
            </x14:dxf>
          </x14:cfRule>
          <xm:sqref>J44:L44</xm:sqref>
        </x14:conditionalFormatting>
        <x14:conditionalFormatting xmlns:xm="http://schemas.microsoft.com/office/excel/2006/main">
          <x14:cfRule type="expression" priority="268" id="{88DEB33D-4A5E-4E91-8909-D161545463A1}">
            <xm:f>AND(J43&lt;&gt;"",J43&lt;&gt;'DD FD'!$G$3,J45="",J44&lt;&gt;'DD FD'!$J$4,J44&lt;&gt;'DD FD'!$J$21)</xm:f>
            <x14:dxf>
              <fill>
                <patternFill>
                  <bgColor theme="5" tint="0.39994506668294322"/>
                </patternFill>
              </fill>
            </x14:dxf>
          </x14:cfRule>
          <xm:sqref>J45:K45</xm:sqref>
        </x14:conditionalFormatting>
        <x14:conditionalFormatting xmlns:xm="http://schemas.microsoft.com/office/excel/2006/main">
          <x14:cfRule type="expression" priority="265" id="{ED276CC5-1364-4A30-82CD-D46BB544C15B}">
            <xm:f>AND(OR(J46="",J46='DD FD'!$J$3),J43&lt;&gt;"",J43&lt;&gt;'DD FD'!$G$3)</xm:f>
            <x14:dxf>
              <fill>
                <patternFill>
                  <bgColor theme="5" tint="0.39994506668294322"/>
                </patternFill>
              </fill>
            </x14:dxf>
          </x14:cfRule>
          <xm:sqref>J46:L46</xm:sqref>
        </x14:conditionalFormatting>
        <x14:conditionalFormatting xmlns:xm="http://schemas.microsoft.com/office/excel/2006/main">
          <x14:cfRule type="expression" priority="287" id="{F0586903-3BF7-4B11-84EF-A62C361BCEC9}">
            <xm:f>AND(B55="",B53&lt;&gt;"",B53&lt;&gt;'DD FD'!$C$3)</xm:f>
            <x14:dxf>
              <fill>
                <patternFill>
                  <bgColor theme="5" tint="0.39994506668294322"/>
                </patternFill>
              </fill>
            </x14:dxf>
          </x14:cfRule>
          <xm:sqref>B55:C55</xm:sqref>
        </x14:conditionalFormatting>
        <x14:conditionalFormatting xmlns:xm="http://schemas.microsoft.com/office/excel/2006/main">
          <x14:cfRule type="expression" priority="252" id="{08AA124E-6935-428E-975F-0DF43685AEB0}">
            <xm:f>AND(OR(B57="",B57='DD FD'!$J$3),B56&lt;&gt;"",B56&lt;&gt;'DD FD'!$G$3)</xm:f>
            <x14:dxf>
              <fill>
                <patternFill>
                  <bgColor theme="5" tint="0.39994506668294322"/>
                </patternFill>
              </fill>
            </x14:dxf>
          </x14:cfRule>
          <xm:sqref>B57:D57</xm:sqref>
        </x14:conditionalFormatting>
        <x14:conditionalFormatting xmlns:xm="http://schemas.microsoft.com/office/excel/2006/main">
          <x14:cfRule type="expression" priority="255" id="{665B29F8-457E-402A-8327-47827782AB44}">
            <xm:f>AND(OR(B53="",B53='DD FD'!$G$3),$B$31='Dropdown Auswahl'!$B$3)</xm:f>
            <x14:dxf>
              <fill>
                <patternFill>
                  <bgColor theme="5" tint="0.39994506668294322"/>
                </patternFill>
              </fill>
            </x14:dxf>
          </x14:cfRule>
          <xm:sqref>B53:D53</xm:sqref>
        </x14:conditionalFormatting>
        <x14:conditionalFormatting xmlns:xm="http://schemas.microsoft.com/office/excel/2006/main">
          <x14:cfRule type="expression" priority="253" id="{2FF6B92E-BDF5-4BBC-ACD7-DEDE829D5E7E}">
            <xm:f>AND(OR(B66="",B66='DD FD'!$G$3),$B$33='Dropdown Auswahl'!$B$3)</xm:f>
            <x14:dxf>
              <fill>
                <patternFill>
                  <bgColor theme="5" tint="0.39994506668294322"/>
                </patternFill>
              </fill>
            </x14:dxf>
          </x14:cfRule>
          <xm:sqref>B66:D66</xm:sqref>
        </x14:conditionalFormatting>
        <x14:conditionalFormatting xmlns:xm="http://schemas.microsoft.com/office/excel/2006/main">
          <x14:cfRule type="expression" priority="258" id="{8A689D64-A218-4FFC-9728-DE848E4329CE}">
            <xm:f>AND(OR(B57="",B57='DD FD'!$J$3),B56&lt;&gt;"",B56&lt;&gt;'DD FD'!$G$3)</xm:f>
            <x14:dxf>
              <fill>
                <patternFill>
                  <bgColor theme="5" tint="0.39994506668294322"/>
                </patternFill>
              </fill>
            </x14:dxf>
          </x14:cfRule>
          <xm:sqref>B57:D57</xm:sqref>
        </x14:conditionalFormatting>
        <x14:conditionalFormatting xmlns:xm="http://schemas.microsoft.com/office/excel/2006/main">
          <x14:cfRule type="expression" priority="246" id="{B35169A5-F4A8-4879-B042-A7F30F754BC8}">
            <xm:f>AND(B56&lt;&gt;"",B56&lt;&gt;'DD FD'!$G$3,B58="",B57&lt;&gt;'DD FD'!$J$4,B57&lt;&gt;'DD FD'!$J$21)</xm:f>
            <x14:dxf>
              <fill>
                <patternFill>
                  <bgColor theme="5" tint="0.39994506668294322"/>
                </patternFill>
              </fill>
            </x14:dxf>
          </x14:cfRule>
          <xm:sqref>B58:C58</xm:sqref>
        </x14:conditionalFormatting>
        <x14:conditionalFormatting xmlns:xm="http://schemas.microsoft.com/office/excel/2006/main">
          <x14:cfRule type="expression" priority="243" id="{A5A2F17B-2574-45C3-8756-399C3FABAC73}">
            <xm:f>AND(OR(B59="",B59='DD FD'!$J$3),B56&lt;&gt;"",B56&lt;&gt;'DD FD'!$G$3)</xm:f>
            <x14:dxf>
              <fill>
                <patternFill>
                  <bgColor theme="5" tint="0.39994506668294322"/>
                </patternFill>
              </fill>
            </x14:dxf>
          </x14:cfRule>
          <xm:sqref>B59:D59</xm:sqref>
        </x14:conditionalFormatting>
        <x14:conditionalFormatting xmlns:xm="http://schemas.microsoft.com/office/excel/2006/main">
          <x14:cfRule type="expression" priority="239" id="{2983B8B0-C285-4898-B3B5-8E796D430F1D}">
            <xm:f>AND(F55="",F53&lt;&gt;"",F53&lt;&gt;'DD FD'!$C$3)</xm:f>
            <x14:dxf>
              <fill>
                <patternFill>
                  <bgColor theme="5" tint="0.39994506668294322"/>
                </patternFill>
              </fill>
            </x14:dxf>
          </x14:cfRule>
          <xm:sqref>F55:G55</xm:sqref>
        </x14:conditionalFormatting>
        <x14:conditionalFormatting xmlns:xm="http://schemas.microsoft.com/office/excel/2006/main">
          <x14:cfRule type="expression" priority="215" id="{51F7DE06-AECF-4263-BFF9-471A27672C4B}">
            <xm:f>AND(OR(F57="",F57='DD FD'!$J$3),F56&lt;&gt;"",F56&lt;&gt;'DD FD'!$G$3)</xm:f>
            <x14:dxf>
              <fill>
                <patternFill>
                  <bgColor theme="5" tint="0.39994506668294322"/>
                </patternFill>
              </fill>
            </x14:dxf>
          </x14:cfRule>
          <xm:sqref>F57:H57</xm:sqref>
        </x14:conditionalFormatting>
        <x14:conditionalFormatting xmlns:xm="http://schemas.microsoft.com/office/excel/2006/main">
          <x14:cfRule type="expression" priority="214" id="{1890A6D5-C131-4A87-B195-CDFE88B20568}">
            <xm:f>AND(F56&lt;&gt;"",F56&lt;&gt;'DD FD'!$G$3,F58="",F57&lt;&gt;'DD FD'!$J$4,F57&lt;&gt;'DD FD'!$J$21)</xm:f>
            <x14:dxf>
              <fill>
                <patternFill>
                  <bgColor theme="5" tint="0.39994506668294322"/>
                </patternFill>
              </fill>
            </x14:dxf>
          </x14:cfRule>
          <xm:sqref>F58:G58</xm:sqref>
        </x14:conditionalFormatting>
        <x14:conditionalFormatting xmlns:xm="http://schemas.microsoft.com/office/excel/2006/main">
          <x14:cfRule type="expression" priority="210" id="{C5EFBEA5-9D6C-4A0C-822D-B6AF56CDBEBA}">
            <xm:f>AND(OR(F59="",F59='DD FD'!$J$3),F56&lt;&gt;"",F56&lt;&gt;'DD FD'!$G$3)</xm:f>
            <x14:dxf>
              <fill>
                <patternFill>
                  <bgColor theme="5" tint="0.39994506668294322"/>
                </patternFill>
              </fill>
            </x14:dxf>
          </x14:cfRule>
          <xm:sqref>F59:H59</xm:sqref>
        </x14:conditionalFormatting>
        <x14:conditionalFormatting xmlns:xm="http://schemas.microsoft.com/office/excel/2006/main">
          <x14:cfRule type="expression" priority="205" id="{A28EC973-70A5-4ADC-AF45-94B65FCF8FF6}">
            <xm:f>AND(J55="",J53&lt;&gt;"",J53&lt;&gt;'DD FD'!$C$3)</xm:f>
            <x14:dxf>
              <fill>
                <patternFill>
                  <bgColor theme="5" tint="0.39994506668294322"/>
                </patternFill>
              </fill>
            </x14:dxf>
          </x14:cfRule>
          <xm:sqref>J55:K55</xm:sqref>
        </x14:conditionalFormatting>
        <x14:conditionalFormatting xmlns:xm="http://schemas.microsoft.com/office/excel/2006/main">
          <x14:cfRule type="expression" priority="202" id="{E3B73BA0-54E7-4810-9807-550A2E4503B4}">
            <xm:f>AND(OR(J57="",J57='DD FD'!$J$3),J56&lt;&gt;"",J56&lt;&gt;'DD FD'!$G$3)</xm:f>
            <x14:dxf>
              <fill>
                <patternFill>
                  <bgColor theme="5" tint="0.39994506668294322"/>
                </patternFill>
              </fill>
            </x14:dxf>
          </x14:cfRule>
          <xm:sqref>J57:L57</xm:sqref>
        </x14:conditionalFormatting>
        <x14:conditionalFormatting xmlns:xm="http://schemas.microsoft.com/office/excel/2006/main">
          <x14:cfRule type="expression" priority="201" id="{593365EF-956B-4C3F-AE25-582827357206}">
            <xm:f>AND(J56&lt;&gt;"",J56&lt;&gt;'DD FD'!$G$3,J58="",J57&lt;&gt;'DD FD'!$J$4,J57&lt;&gt;'DD FD'!$J$21)</xm:f>
            <x14:dxf>
              <fill>
                <patternFill>
                  <bgColor theme="5" tint="0.39994506668294322"/>
                </patternFill>
              </fill>
            </x14:dxf>
          </x14:cfRule>
          <xm:sqref>J58:K58</xm:sqref>
        </x14:conditionalFormatting>
        <x14:conditionalFormatting xmlns:xm="http://schemas.microsoft.com/office/excel/2006/main">
          <x14:cfRule type="expression" priority="196" id="{6056BACD-A47F-4433-B21E-6948F131A553}">
            <xm:f>AND(OR(J59="",J59='DD FD'!$J$3),J56&lt;&gt;"",J56&lt;&gt;'DD FD'!$G$3)</xm:f>
            <x14:dxf>
              <fill>
                <patternFill>
                  <bgColor theme="5" tint="0.39994506668294322"/>
                </patternFill>
              </fill>
            </x14:dxf>
          </x14:cfRule>
          <xm:sqref>J59:L59</xm:sqref>
        </x14:conditionalFormatting>
        <x14:conditionalFormatting xmlns:xm="http://schemas.microsoft.com/office/excel/2006/main">
          <x14:cfRule type="expression" priority="122" id="{E928BA5C-FAF0-4FB4-B69D-74B1CEFFE706}">
            <xm:f>AND($B$30='Dropdown Auswahl'!$B$4,$B$31='Dropdown Auswahl'!$B$4,$B$33='Dropdown Auswahl'!$B$4)</xm:f>
            <x14:dxf>
              <fill>
                <patternFill patternType="darkDown">
                  <bgColor theme="0"/>
                </patternFill>
              </fill>
            </x14:dxf>
          </x14:cfRule>
          <xm:sqref>B68:D75 D67 H67 L67 B67 D67</xm:sqref>
        </x14:conditionalFormatting>
        <x14:conditionalFormatting xmlns:xm="http://schemas.microsoft.com/office/excel/2006/main">
          <x14:cfRule type="expression" priority="138" id="{9D9DD0D2-E14D-4C3D-A4F8-797FB371E3C2}">
            <xm:f>AND(B68="",B66&lt;&gt;"",B66&lt;&gt;'DD FD'!$C$3)</xm:f>
            <x14:dxf>
              <fill>
                <patternFill>
                  <bgColor theme="5" tint="0.39994506668294322"/>
                </patternFill>
              </fill>
            </x14:dxf>
          </x14:cfRule>
          <xm:sqref>B68:C68</xm:sqref>
        </x14:conditionalFormatting>
        <x14:conditionalFormatting xmlns:xm="http://schemas.microsoft.com/office/excel/2006/main">
          <x14:cfRule type="expression" priority="132" id="{FA80B8A4-54A6-4E11-A684-7E11E514BABB}">
            <xm:f>AND(OR(B70="",B70='DD FD'!$J$3),B69&lt;&gt;"",B69&lt;&gt;'DD FD'!$G$3)</xm:f>
            <x14:dxf>
              <fill>
                <patternFill>
                  <bgColor theme="5" tint="0.39994506668294322"/>
                </patternFill>
              </fill>
            </x14:dxf>
          </x14:cfRule>
          <xm:sqref>B70:D70</xm:sqref>
        </x14:conditionalFormatting>
        <x14:conditionalFormatting xmlns:xm="http://schemas.microsoft.com/office/excel/2006/main">
          <x14:cfRule type="expression" priority="130" id="{5C1CC42C-A68A-41E4-B8B3-FD55F0B86F5B}">
            <xm:f>AND(B69&lt;&gt;"",B69&lt;&gt;'DD FD'!$G$3,B71="",B70&lt;&gt;'DD FD'!$J$4,B70&lt;&gt;'DD FD'!$J$21)</xm:f>
            <x14:dxf>
              <fill>
                <patternFill>
                  <bgColor theme="5" tint="0.39994506668294322"/>
                </patternFill>
              </fill>
            </x14:dxf>
          </x14:cfRule>
          <xm:sqref>B71:C71</xm:sqref>
        </x14:conditionalFormatting>
        <x14:conditionalFormatting xmlns:xm="http://schemas.microsoft.com/office/excel/2006/main">
          <x14:cfRule type="expression" priority="129" id="{2AC3B085-5988-4D16-ABF2-B0392BAC3507}">
            <xm:f>AND(OR(B72="",B72='DD FD'!$J$3),B69&lt;&gt;"",B69&lt;&gt;'DD FD'!$G$3)</xm:f>
            <x14:dxf>
              <fill>
                <patternFill>
                  <bgColor theme="5" tint="0.39994506668294322"/>
                </patternFill>
              </fill>
            </x14:dxf>
          </x14:cfRule>
          <xm:sqref>B72:D72</xm:sqref>
        </x14:conditionalFormatting>
        <x14:conditionalFormatting xmlns:xm="http://schemas.microsoft.com/office/excel/2006/main">
          <x14:cfRule type="expression" priority="105" id="{77C6E663-73EB-4EAB-A47B-F91E07B0BFEE}">
            <xm:f>$B$33='Dropdown Auswahl'!$B$4</xm:f>
            <x14:dxf>
              <fill>
                <patternFill patternType="darkDown">
                  <bgColor theme="0"/>
                </patternFill>
              </fill>
            </x14:dxf>
          </x14:cfRule>
          <xm:sqref>A76 E76 D67 H67 L67 I76 A64:L66 A68:L75 A67:B67 D67</xm:sqref>
        </x14:conditionalFormatting>
        <x14:conditionalFormatting xmlns:xm="http://schemas.microsoft.com/office/excel/2006/main">
          <x14:cfRule type="expression" priority="113" id="{8431C210-5C9A-4FCC-9155-08F8F5CF5F96}">
            <xm:f>AND($B$30='Dropdown Auswahl'!$B$4,$B$31='Dropdown Auswahl'!$B$4,$B$33='Dropdown Auswahl'!$B$4)</xm:f>
            <x14:dxf>
              <fill>
                <patternFill patternType="darkDown">
                  <bgColor theme="0"/>
                </patternFill>
              </fill>
            </x14:dxf>
          </x14:cfRule>
          <xm:sqref>F68:H75</xm:sqref>
        </x14:conditionalFormatting>
        <x14:conditionalFormatting xmlns:xm="http://schemas.microsoft.com/office/excel/2006/main">
          <x14:cfRule type="expression" priority="123" id="{3443CA88-F378-4E5E-B06C-A7E0A6B0EEB3}">
            <xm:f>AND(F68="",F66&lt;&gt;"",F66&lt;&gt;'DD FD'!$C$3)</xm:f>
            <x14:dxf>
              <fill>
                <patternFill>
                  <bgColor theme="5" tint="0.39994506668294322"/>
                </patternFill>
              </fill>
            </x14:dxf>
          </x14:cfRule>
          <xm:sqref>F68:G68</xm:sqref>
        </x14:conditionalFormatting>
        <x14:conditionalFormatting xmlns:xm="http://schemas.microsoft.com/office/excel/2006/main">
          <x14:cfRule type="expression" priority="120" id="{8AAEAB28-DBEE-4DF4-B331-432F5FC9BB2E}">
            <xm:f>AND(OR(F70="",F70='DD FD'!$J$3),F69&lt;&gt;"",F69&lt;&gt;'DD FD'!$G$3)</xm:f>
            <x14:dxf>
              <fill>
                <patternFill>
                  <bgColor theme="5" tint="0.39994506668294322"/>
                </patternFill>
              </fill>
            </x14:dxf>
          </x14:cfRule>
          <xm:sqref>F70:H70</xm:sqref>
        </x14:conditionalFormatting>
        <x14:conditionalFormatting xmlns:xm="http://schemas.microsoft.com/office/excel/2006/main">
          <x14:cfRule type="expression" priority="119" id="{7F578028-1216-422D-A95B-D3AA257E3754}">
            <xm:f>AND(F69&lt;&gt;"",F69&lt;&gt;'DD FD'!$G$3,F71="",F70&lt;&gt;'DD FD'!$J$4,F70&lt;&gt;'DD FD'!$J$21)</xm:f>
            <x14:dxf>
              <fill>
                <patternFill>
                  <bgColor theme="5" tint="0.39994506668294322"/>
                </patternFill>
              </fill>
            </x14:dxf>
          </x14:cfRule>
          <xm:sqref>F71:G71</xm:sqref>
        </x14:conditionalFormatting>
        <x14:conditionalFormatting xmlns:xm="http://schemas.microsoft.com/office/excel/2006/main">
          <x14:cfRule type="expression" priority="118" id="{EA7682C2-4CA1-4D3B-9C2D-AE1FC54B5665}">
            <xm:f>AND(OR(F72="",F72='DD FD'!$J$3),F69&lt;&gt;"",F69&lt;&gt;'DD FD'!$G$3)</xm:f>
            <x14:dxf>
              <fill>
                <patternFill>
                  <bgColor theme="5" tint="0.39994506668294322"/>
                </patternFill>
              </fill>
            </x14:dxf>
          </x14:cfRule>
          <xm:sqref>F72:H72</xm:sqref>
        </x14:conditionalFormatting>
        <x14:conditionalFormatting xmlns:xm="http://schemas.microsoft.com/office/excel/2006/main">
          <x14:cfRule type="expression" priority="104" id="{1276D162-B9AB-476A-B8DA-6EEE7A3714A4}">
            <xm:f>AND($B$30='Dropdown Auswahl'!$B$4,$B$31='Dropdown Auswahl'!$B$4,$B$33='Dropdown Auswahl'!$B$4)</xm:f>
            <x14:dxf>
              <fill>
                <patternFill patternType="darkDown">
                  <bgColor theme="0"/>
                </patternFill>
              </fill>
            </x14:dxf>
          </x14:cfRule>
          <xm:sqref>J68:L75</xm:sqref>
        </x14:conditionalFormatting>
        <x14:conditionalFormatting xmlns:xm="http://schemas.microsoft.com/office/excel/2006/main">
          <x14:cfRule type="expression" priority="114" id="{BE30F556-C5E9-4413-8051-AA2FB7F5BFE3}">
            <xm:f>AND(J68="",J66&lt;&gt;"",J66&lt;&gt;'DD FD'!$C$3)</xm:f>
            <x14:dxf>
              <fill>
                <patternFill>
                  <bgColor theme="5" tint="0.39994506668294322"/>
                </patternFill>
              </fill>
            </x14:dxf>
          </x14:cfRule>
          <xm:sqref>J68:K68</xm:sqref>
        </x14:conditionalFormatting>
        <x14:conditionalFormatting xmlns:xm="http://schemas.microsoft.com/office/excel/2006/main">
          <x14:cfRule type="expression" priority="111" id="{D91E6EA5-69A8-4716-90B3-73487B86DF9A}">
            <xm:f>AND(OR(J70="",J70='DD FD'!$J$3),J69&lt;&gt;"",J69&lt;&gt;'DD FD'!$G$3)</xm:f>
            <x14:dxf>
              <fill>
                <patternFill>
                  <bgColor theme="5" tint="0.39994506668294322"/>
                </patternFill>
              </fill>
            </x14:dxf>
          </x14:cfRule>
          <xm:sqref>J70:L70</xm:sqref>
        </x14:conditionalFormatting>
        <x14:conditionalFormatting xmlns:xm="http://schemas.microsoft.com/office/excel/2006/main">
          <x14:cfRule type="expression" priority="110" id="{887231BD-0F92-44BC-812D-01B584BA16AC}">
            <xm:f>AND(J69&lt;&gt;"",J69&lt;&gt;'DD FD'!$G$3,J71="",J70&lt;&gt;'DD FD'!$J$4,J70&lt;&gt;'DD FD'!$J$21)</xm:f>
            <x14:dxf>
              <fill>
                <patternFill>
                  <bgColor theme="5" tint="0.39994506668294322"/>
                </patternFill>
              </fill>
            </x14:dxf>
          </x14:cfRule>
          <xm:sqref>J71:K71</xm:sqref>
        </x14:conditionalFormatting>
        <x14:conditionalFormatting xmlns:xm="http://schemas.microsoft.com/office/excel/2006/main">
          <x14:cfRule type="expression" priority="109" id="{81E5AAF9-8993-4808-9A7E-A80A9E39EEE7}">
            <xm:f>AND(OR(J72="",J72='DD FD'!$J$3),J69&lt;&gt;"",J69&lt;&gt;'DD FD'!$G$3)</xm:f>
            <x14:dxf>
              <fill>
                <patternFill>
                  <bgColor theme="5" tint="0.39994506668294322"/>
                </patternFill>
              </fill>
            </x14:dxf>
          </x14:cfRule>
          <xm:sqref>J72:L72</xm:sqref>
        </x14:conditionalFormatting>
        <x14:conditionalFormatting xmlns:xm="http://schemas.microsoft.com/office/excel/2006/main">
          <x14:cfRule type="expression" priority="43" id="{99A719DC-059E-4A1C-B664-400BDD47BF7C}">
            <xm:f>AND($B$30='Dropdown Auswahl'!$B$4,$B$31='Dropdown Auswahl'!$B$4,$B$33='Dropdown Auswahl'!$B$4)</xm:f>
            <x14:dxf>
              <fill>
                <patternFill patternType="darkDown">
                  <bgColor theme="0"/>
                </patternFill>
              </fill>
            </x14:dxf>
          </x14:cfRule>
          <xm:sqref>A35:D35</xm:sqref>
        </x14:conditionalFormatting>
        <x14:conditionalFormatting xmlns:xm="http://schemas.microsoft.com/office/excel/2006/main">
          <x14:cfRule type="expression" priority="89" id="{D710EBED-A913-4C15-B5E9-CD7F03C47950}">
            <xm:f>AND($B$30='Dropdown Auswahl'!$B$4,$B$31='Dropdown Auswahl'!$B$4,$B$33='Dropdown Auswahl'!$B$4)</xm:f>
            <x14:dxf>
              <fill>
                <patternFill patternType="darkDown">
                  <bgColor theme="0"/>
                </patternFill>
              </fill>
            </x14:dxf>
          </x14:cfRule>
          <xm:sqref>F50</xm:sqref>
        </x14:conditionalFormatting>
        <x14:conditionalFormatting xmlns:xm="http://schemas.microsoft.com/office/excel/2006/main">
          <x14:cfRule type="expression" priority="90" id="{86BF6C4F-DF3B-423D-AE8C-C8C7C5BB5627}">
            <xm:f>$B$30='Dropdown Auswahl'!$B$4</xm:f>
            <x14:dxf>
              <fill>
                <patternFill patternType="darkDown">
                  <bgColor theme="0"/>
                </patternFill>
              </fill>
            </x14:dxf>
          </x14:cfRule>
          <xm:sqref>F50</xm:sqref>
        </x14:conditionalFormatting>
        <x14:conditionalFormatting xmlns:xm="http://schemas.microsoft.com/office/excel/2006/main">
          <x14:cfRule type="expression" priority="86" id="{78FAA471-B1AF-4828-889D-ED845C193696}">
            <xm:f>AND($B$30='Dropdown Auswahl'!$B$4,$B$31='Dropdown Auswahl'!$B$4,$B$33='Dropdown Auswahl'!$B$4)</xm:f>
            <x14:dxf>
              <fill>
                <patternFill patternType="darkDown">
                  <bgColor theme="0"/>
                </patternFill>
              </fill>
            </x14:dxf>
          </x14:cfRule>
          <xm:sqref>J50</xm:sqref>
        </x14:conditionalFormatting>
        <x14:conditionalFormatting xmlns:xm="http://schemas.microsoft.com/office/excel/2006/main">
          <x14:cfRule type="expression" priority="87" id="{E2B6C5CB-CF56-4368-BED8-D7AECB89BC98}">
            <xm:f>$B$30='Dropdown Auswahl'!$B$4</xm:f>
            <x14:dxf>
              <fill>
                <patternFill patternType="darkDown">
                  <bgColor theme="0"/>
                </patternFill>
              </fill>
            </x14:dxf>
          </x14:cfRule>
          <xm:sqref>J50</xm:sqref>
        </x14:conditionalFormatting>
        <x14:conditionalFormatting xmlns:xm="http://schemas.microsoft.com/office/excel/2006/main">
          <x14:cfRule type="expression" priority="72" id="{DAA919CA-340F-48BF-8115-0E4D2EE6C082}">
            <xm:f>AND($B$30='Dropdown Auswahl'!$B$4,$B$31='Dropdown Auswahl'!$B$4,$B$33='Dropdown Auswahl'!$B$4)</xm:f>
            <x14:dxf>
              <fill>
                <patternFill patternType="darkDown">
                  <bgColor theme="0"/>
                </patternFill>
              </fill>
            </x14:dxf>
          </x14:cfRule>
          <xm:sqref>J63</xm:sqref>
        </x14:conditionalFormatting>
        <x14:conditionalFormatting xmlns:xm="http://schemas.microsoft.com/office/excel/2006/main">
          <x14:cfRule type="expression" priority="79" id="{3D849523-B46B-4D87-9C98-E77AD96EEE4F}">
            <xm:f>$B$31='Dropdown Auswahl'!$B$4</xm:f>
            <x14:dxf>
              <fill>
                <patternFill patternType="darkDown">
                  <bgColor theme="0"/>
                </patternFill>
              </fill>
            </x14:dxf>
          </x14:cfRule>
          <xm:sqref>J63</xm:sqref>
        </x14:conditionalFormatting>
        <x14:conditionalFormatting xmlns:xm="http://schemas.microsoft.com/office/excel/2006/main">
          <x14:cfRule type="expression" priority="76" id="{C5C3BD9B-C54A-404C-A3B3-EFCC3D2F18EF}">
            <xm:f>AND($B$30='Dropdown Auswahl'!$B$4,$B$31='Dropdown Auswahl'!$B$4,$B$33='Dropdown Auswahl'!$B$4)</xm:f>
            <x14:dxf>
              <fill>
                <patternFill patternType="darkDown">
                  <bgColor theme="0"/>
                </patternFill>
              </fill>
            </x14:dxf>
          </x14:cfRule>
          <xm:sqref>B63</xm:sqref>
        </x14:conditionalFormatting>
        <x14:conditionalFormatting xmlns:xm="http://schemas.microsoft.com/office/excel/2006/main">
          <x14:cfRule type="expression" priority="74" id="{8DF8F193-2AD6-46E0-932A-09EA4B45BD1A}">
            <xm:f>AND($B$30='Dropdown Auswahl'!$B$4,$B$31='Dropdown Auswahl'!$B$4,$B$33='Dropdown Auswahl'!$B$4)</xm:f>
            <x14:dxf>
              <fill>
                <patternFill patternType="darkDown">
                  <bgColor theme="0"/>
                </patternFill>
              </fill>
            </x14:dxf>
          </x14:cfRule>
          <xm:sqref>F63</xm:sqref>
        </x14:conditionalFormatting>
        <x14:conditionalFormatting xmlns:xm="http://schemas.microsoft.com/office/excel/2006/main">
          <x14:cfRule type="expression" priority="62" id="{5AE78C2E-15FD-42C2-8BB9-B9C037232243}">
            <xm:f>AND($B$30='Dropdown Auswahl'!$B$4,$B$31='Dropdown Auswahl'!$B$4,$B$33='Dropdown Auswahl'!$B$4)</xm:f>
            <x14:dxf>
              <fill>
                <patternFill patternType="darkDown">
                  <bgColor theme="0"/>
                </patternFill>
              </fill>
            </x14:dxf>
          </x14:cfRule>
          <xm:sqref>J63</xm:sqref>
        </x14:conditionalFormatting>
        <x14:conditionalFormatting xmlns:xm="http://schemas.microsoft.com/office/excel/2006/main">
          <x14:cfRule type="expression" priority="70" id="{F2C24ADA-CBD4-4656-9C75-CA99BBD939DF}">
            <xm:f>$B$33='Dropdown Auswahl'!$B$4</xm:f>
            <x14:dxf>
              <fill>
                <patternFill patternType="darkDown">
                  <bgColor theme="0"/>
                </patternFill>
              </fill>
            </x14:dxf>
          </x14:cfRule>
          <xm:sqref>B76:D76</xm:sqref>
        </x14:conditionalFormatting>
        <x14:conditionalFormatting xmlns:xm="http://schemas.microsoft.com/office/excel/2006/main">
          <x14:cfRule type="expression" priority="69" id="{227DE9A4-2FCA-48CE-A61C-AF36535234BC}">
            <xm:f>AND($B$30='Dropdown Auswahl'!$B$4,$B$31='Dropdown Auswahl'!$B$4,$B$33='Dropdown Auswahl'!$B$4)</xm:f>
            <x14:dxf>
              <fill>
                <patternFill patternType="darkDown">
                  <bgColor theme="0"/>
                </patternFill>
              </fill>
            </x14:dxf>
          </x14:cfRule>
          <xm:sqref>B76</xm:sqref>
        </x14:conditionalFormatting>
        <x14:conditionalFormatting xmlns:xm="http://schemas.microsoft.com/office/excel/2006/main">
          <x14:cfRule type="expression" priority="66" id="{C718CC28-64AB-449D-AB65-05E84208ADF1}">
            <xm:f>$B$33='Dropdown Auswahl'!$B$4</xm:f>
            <x14:dxf>
              <fill>
                <patternFill patternType="darkDown">
                  <bgColor theme="0"/>
                </patternFill>
              </fill>
            </x14:dxf>
          </x14:cfRule>
          <xm:sqref>F76:H76</xm:sqref>
        </x14:conditionalFormatting>
        <x14:conditionalFormatting xmlns:xm="http://schemas.microsoft.com/office/excel/2006/main">
          <x14:cfRule type="expression" priority="6" id="{C5D2934E-016D-465E-9D87-7B47D38740DF}">
            <xm:f>AND($B$30='Dropdown Auswahl'!$B$4,$B$31='Dropdown Auswahl'!$B$4,$B$33='Dropdown Auswahl'!$B$4)</xm:f>
            <x14:dxf>
              <fill>
                <patternFill patternType="darkDown">
                  <bgColor theme="0"/>
                </patternFill>
              </fill>
            </x14:dxf>
          </x14:cfRule>
          <xm:sqref>F76</xm:sqref>
        </x14:conditionalFormatting>
        <x14:conditionalFormatting xmlns:xm="http://schemas.microsoft.com/office/excel/2006/main">
          <x14:cfRule type="expression" priority="63" id="{BE3DDCEC-8FB0-4856-9091-20D021658A73}">
            <xm:f>$B$33='Dropdown Auswahl'!$B$4</xm:f>
            <x14:dxf>
              <fill>
                <patternFill patternType="darkDown">
                  <bgColor theme="0"/>
                </patternFill>
              </fill>
            </x14:dxf>
          </x14:cfRule>
          <xm:sqref>J76:L76</xm:sqref>
        </x14:conditionalFormatting>
        <x14:conditionalFormatting xmlns:xm="http://schemas.microsoft.com/office/excel/2006/main">
          <x14:cfRule type="expression" priority="8" id="{C77456E3-8553-4D76-A945-8314A7D9B8E3}">
            <xm:f>AND($B$30='Dropdown Auswahl'!$B$4,$B$31='Dropdown Auswahl'!$B$4,$B$33='Dropdown Auswahl'!$B$4)</xm:f>
            <x14:dxf>
              <fill>
                <patternFill patternType="darkDown">
                  <bgColor theme="0"/>
                </patternFill>
              </fill>
            </x14:dxf>
          </x14:cfRule>
          <xm:sqref>J76</xm:sqref>
        </x14:conditionalFormatting>
        <x14:conditionalFormatting xmlns:xm="http://schemas.microsoft.com/office/excel/2006/main">
          <x14:cfRule type="expression" priority="3" id="{017865C8-29FB-4D3F-984E-2B9E09C39617}">
            <xm:f>OR($B$30='Dropdown Auswahl'!$B$2,$B$31='Dropdown Auswahl'!$B$2,$B$33='Dropdown Auswahl'!$B$2)</xm:f>
            <x14:dxf>
              <font>
                <color theme="0"/>
              </font>
              <fill>
                <patternFill patternType="darkDown">
                  <bgColor theme="0"/>
                </patternFill>
              </fill>
            </x14:dxf>
          </x14:cfRule>
          <xm:sqref>A78:L82 H67 L67 D54 H54 L54 L41 A37:L40 A41:B41 E41:F41 H41:J41 A54:B54 A67:B67 D67 A42:L53 A55:L66 A68:L76</xm:sqref>
        </x14:conditionalFormatting>
        <x14:conditionalFormatting xmlns:xm="http://schemas.microsoft.com/office/excel/2006/main">
          <x14:cfRule type="expression" priority="61" id="{1BD3A2F5-76A5-486A-9004-7E7E8F6153F1}">
            <xm:f>AND($B$30='Dropdown Auswahl'!$B$4,$B$31='Dropdown Auswahl'!$B$4,$B$33='Dropdown Auswahl'!$B$4)</xm:f>
            <x14:dxf>
              <fill>
                <patternFill patternType="darkDown">
                  <bgColor theme="0"/>
                </patternFill>
              </fill>
            </x14:dxf>
          </x14:cfRule>
          <xm:sqref>A77:L77</xm:sqref>
        </x14:conditionalFormatting>
        <x14:conditionalFormatting xmlns:xm="http://schemas.microsoft.com/office/excel/2006/main">
          <x14:cfRule type="expression" priority="60" id="{E364466D-B581-45D3-B533-A622AFA2C665}">
            <xm:f>OR($B$30='Dropdown Auswahl'!$B$2,$B$31='Dropdown Auswahl'!$B$2,$B$33='Dropdown Auswahl'!$B$2)</xm:f>
            <x14:dxf>
              <font>
                <color theme="0"/>
              </font>
              <fill>
                <patternFill patternType="darkDown">
                  <bgColor theme="0"/>
                </patternFill>
              </fill>
            </x14:dxf>
          </x14:cfRule>
          <xm:sqref>A77:L77</xm:sqref>
        </x14:conditionalFormatting>
        <x14:conditionalFormatting xmlns:xm="http://schemas.microsoft.com/office/excel/2006/main">
          <x14:cfRule type="expression" priority="49" id="{F1674C3E-D28E-40CF-8DA3-CD42694C94AA}">
            <xm:f>OR($B$30='Dropdown Auswahl'!$B$4,$B$31='Dropdown Auswahl'!$B$4,$B$30='Dropdown Auswahl'!$B$2,$B$31='Dropdown Auswahl'!$B$2)</xm:f>
            <x14:dxf>
              <fill>
                <patternFill patternType="darkDown">
                  <bgColor theme="0"/>
                </patternFill>
              </fill>
            </x14:dxf>
          </x14:cfRule>
          <xm:sqref>A32:D32</xm:sqref>
        </x14:conditionalFormatting>
        <x14:conditionalFormatting xmlns:xm="http://schemas.microsoft.com/office/excel/2006/main">
          <x14:cfRule type="expression" priority="50" id="{E2EB6CC6-2B62-4E5C-A477-97235CD46FD4}">
            <xm:f>AND($B$30='Dropdown Auswahl'!$B$3,$B$31='Dropdown Auswahl'!$B$3,OR($B$32="",$B$32='Dropdown Auswahl'!$B$2))</xm:f>
            <x14:dxf>
              <fill>
                <patternFill>
                  <bgColor theme="5" tint="0.39994506668294322"/>
                </patternFill>
              </fill>
            </x14:dxf>
          </x14:cfRule>
          <xm:sqref>B32:D32</xm:sqref>
        </x14:conditionalFormatting>
        <x14:conditionalFormatting xmlns:xm="http://schemas.microsoft.com/office/excel/2006/main">
          <x14:cfRule type="expression" priority="47" id="{34C74FD0-B0E8-44BC-AEF3-FF468DFBEE6F}">
            <xm:f>OR($B$30='Dropdown Auswahl'!$B$4,$B$33='Dropdown Auswahl'!$B$4,$B$30='Dropdown Auswahl'!$B$2,$B$33='Dropdown Auswahl'!$B$2)</xm:f>
            <x14:dxf>
              <fill>
                <patternFill patternType="darkDown">
                  <bgColor theme="0"/>
                </patternFill>
              </fill>
            </x14:dxf>
          </x14:cfRule>
          <xm:sqref>A34:D34</xm:sqref>
        </x14:conditionalFormatting>
        <x14:conditionalFormatting xmlns:xm="http://schemas.microsoft.com/office/excel/2006/main">
          <x14:cfRule type="expression" priority="48" id="{9894B92F-C6B4-495E-ACB9-E52E286EF561}">
            <xm:f>AND($B$30='Dropdown Auswahl'!$B$3,$B$33='Dropdown Auswahl'!$B$3,OR($B$34="",$B$34='Dropdown Auswahl'!$B$2))</xm:f>
            <x14:dxf>
              <fill>
                <patternFill>
                  <bgColor theme="5" tint="0.39994506668294322"/>
                </patternFill>
              </fill>
            </x14:dxf>
          </x14:cfRule>
          <xm:sqref>B34:D34</xm:sqref>
        </x14:conditionalFormatting>
        <x14:conditionalFormatting xmlns:xm="http://schemas.microsoft.com/office/excel/2006/main">
          <x14:cfRule type="expression" priority="103" id="{4AB9A539-E576-4332-9032-AF2725618FB5}">
            <xm:f>OR(B35="",B35='Dropdown Auswahl'!$B$2)</xm:f>
            <x14:dxf>
              <fill>
                <patternFill>
                  <bgColor theme="5" tint="0.39994506668294322"/>
                </patternFill>
              </fill>
            </x14:dxf>
          </x14:cfRule>
          <xm:sqref>B35:D35</xm:sqref>
        </x14:conditionalFormatting>
        <x14:conditionalFormatting xmlns:xm="http://schemas.microsoft.com/office/excel/2006/main">
          <x14:cfRule type="expression" priority="42" id="{76A41C5B-DFFE-42AC-B9D0-7012FB1CC890}">
            <xm:f>OR($B$26="",$B$26='DD FD'!$AF$3)</xm:f>
            <x14:dxf>
              <fill>
                <patternFill>
                  <bgColor theme="5" tint="0.39994506668294322"/>
                </patternFill>
              </fill>
            </x14:dxf>
          </x14:cfRule>
          <xm:sqref>B26:D26</xm:sqref>
        </x14:conditionalFormatting>
        <x14:conditionalFormatting xmlns:xm="http://schemas.microsoft.com/office/excel/2006/main">
          <x14:cfRule type="expression" priority="41" id="{BF6662E8-FF9C-4547-A29E-E45783118395}">
            <xm:f>AND($B$27="",OR($B$26='DD FD'!$AF$5,$B$26='DD FD'!$AF$6))</xm:f>
            <x14:dxf>
              <fill>
                <patternFill>
                  <bgColor theme="5" tint="0.39994506668294322"/>
                </patternFill>
              </fill>
            </x14:dxf>
          </x14:cfRule>
          <xm:sqref>B27:D27</xm:sqref>
        </x14:conditionalFormatting>
        <x14:conditionalFormatting xmlns:xm="http://schemas.microsoft.com/office/excel/2006/main">
          <x14:cfRule type="expression" priority="40" id="{446EE326-D808-4D76-8467-9C950356A2CF}">
            <xm:f>OR($B$26="",$B$26='DD FD'!$AF$3,$B$26='DD FD'!$AF$4)</xm:f>
            <x14:dxf>
              <fill>
                <patternFill patternType="darkDown">
                  <bgColor theme="0"/>
                </patternFill>
              </fill>
            </x14:dxf>
          </x14:cfRule>
          <xm:sqref>A27:D27</xm:sqref>
        </x14:conditionalFormatting>
        <x14:conditionalFormatting xmlns:xm="http://schemas.microsoft.com/office/excel/2006/main">
          <x14:cfRule type="expression" priority="39" id="{1CE69687-050A-4EEA-B33B-C584D7D315AF}">
            <xm:f>AND($B$30='Dropdown Auswahl'!$B$4,$B$31='Dropdown Auswahl'!$B$4,$B$33='Dropdown Auswahl'!$B$4)</xm:f>
            <x14:dxf>
              <fill>
                <patternFill patternType="darkDown">
                  <bgColor theme="0"/>
                </patternFill>
              </fill>
            </x14:dxf>
          </x14:cfRule>
          <xm:sqref>E54:F54</xm:sqref>
        </x14:conditionalFormatting>
        <x14:conditionalFormatting xmlns:xm="http://schemas.microsoft.com/office/excel/2006/main">
          <x14:cfRule type="expression" priority="38" id="{5BC52DDB-8E31-4324-98C2-91DEC7FF3725}">
            <xm:f>$B$31='Dropdown Auswahl'!$B$4</xm:f>
            <x14:dxf>
              <fill>
                <patternFill patternType="darkDown">
                  <bgColor theme="0"/>
                </patternFill>
              </fill>
            </x14:dxf>
          </x14:cfRule>
          <xm:sqref>E54:F54</xm:sqref>
        </x14:conditionalFormatting>
        <x14:conditionalFormatting xmlns:xm="http://schemas.microsoft.com/office/excel/2006/main">
          <x14:cfRule type="expression" priority="37" id="{A5C4AA1C-643F-4C56-B5A6-21DF34238D5E}">
            <xm:f>OR($B$30='Dropdown Auswahl'!$B$2,$B$31='Dropdown Auswahl'!$B$2,$B$33='Dropdown Auswahl'!$B$2)</xm:f>
            <x14:dxf>
              <font>
                <color theme="0"/>
              </font>
              <fill>
                <patternFill patternType="darkDown">
                  <bgColor theme="0"/>
                </patternFill>
              </fill>
            </x14:dxf>
          </x14:cfRule>
          <xm:sqref>E54:F54</xm:sqref>
        </x14:conditionalFormatting>
        <x14:conditionalFormatting xmlns:xm="http://schemas.microsoft.com/office/excel/2006/main">
          <x14:cfRule type="expression" priority="36" id="{C8456D87-5D71-4CAA-8BCE-7729EFF29C16}">
            <xm:f>AND($B$30='Dropdown Auswahl'!$B$4,$B$31='Dropdown Auswahl'!$B$4,$B$33='Dropdown Auswahl'!$B$4)</xm:f>
            <x14:dxf>
              <fill>
                <patternFill patternType="darkDown">
                  <bgColor theme="0"/>
                </patternFill>
              </fill>
            </x14:dxf>
          </x14:cfRule>
          <xm:sqref>I54:J54</xm:sqref>
        </x14:conditionalFormatting>
        <x14:conditionalFormatting xmlns:xm="http://schemas.microsoft.com/office/excel/2006/main">
          <x14:cfRule type="expression" priority="35" id="{B6CEB932-1801-43B3-A075-52419CA1BF87}">
            <xm:f>$B$31='Dropdown Auswahl'!$B$4</xm:f>
            <x14:dxf>
              <fill>
                <patternFill patternType="darkDown">
                  <bgColor theme="0"/>
                </patternFill>
              </fill>
            </x14:dxf>
          </x14:cfRule>
          <xm:sqref>I54:J54</xm:sqref>
        </x14:conditionalFormatting>
        <x14:conditionalFormatting xmlns:xm="http://schemas.microsoft.com/office/excel/2006/main">
          <x14:cfRule type="expression" priority="34" id="{425D26EC-5752-4690-9C5E-731514489D23}">
            <xm:f>OR($B$30='Dropdown Auswahl'!$B$2,$B$31='Dropdown Auswahl'!$B$2,$B$33='Dropdown Auswahl'!$B$2)</xm:f>
            <x14:dxf>
              <font>
                <color theme="0"/>
              </font>
              <fill>
                <patternFill patternType="darkDown">
                  <bgColor theme="0"/>
                </patternFill>
              </fill>
            </x14:dxf>
          </x14:cfRule>
          <xm:sqref>I54:J54</xm:sqref>
        </x14:conditionalFormatting>
        <x14:conditionalFormatting xmlns:xm="http://schemas.microsoft.com/office/excel/2006/main">
          <x14:cfRule type="expression" priority="30" id="{6B79BC00-0D2A-4DA9-904A-A56900C89D5B}">
            <xm:f>AND($B$30='Dropdown Auswahl'!$B$4,$B$31='Dropdown Auswahl'!$B$4,$B$33='Dropdown Auswahl'!$B$4)</xm:f>
            <x14:dxf>
              <fill>
                <patternFill patternType="darkDown">
                  <bgColor theme="0"/>
                </patternFill>
              </fill>
            </x14:dxf>
          </x14:cfRule>
          <xm:sqref>E67</xm:sqref>
        </x14:conditionalFormatting>
        <x14:conditionalFormatting xmlns:xm="http://schemas.microsoft.com/office/excel/2006/main">
          <x14:cfRule type="expression" priority="32" id="{1C3AB383-BA1A-448E-A520-696CA19BD699}">
            <xm:f>AND($B$30='Dropdown Auswahl'!$B$4,$B$31='Dropdown Auswahl'!$B$4,$B$33='Dropdown Auswahl'!$B$4)</xm:f>
            <x14:dxf>
              <fill>
                <patternFill patternType="darkDown">
                  <bgColor theme="0"/>
                </patternFill>
              </fill>
            </x14:dxf>
          </x14:cfRule>
          <xm:sqref>F67 H67</xm:sqref>
        </x14:conditionalFormatting>
        <x14:conditionalFormatting xmlns:xm="http://schemas.microsoft.com/office/excel/2006/main">
          <x14:cfRule type="expression" priority="31" id="{CEC1F5C8-6A13-4C15-8154-AE2CED34812B}">
            <xm:f>$B$33='Dropdown Auswahl'!$B$4</xm:f>
            <x14:dxf>
              <fill>
                <patternFill patternType="darkDown">
                  <bgColor theme="0"/>
                </patternFill>
              </fill>
            </x14:dxf>
          </x14:cfRule>
          <xm:sqref>E67:F67 H67</xm:sqref>
        </x14:conditionalFormatting>
        <x14:conditionalFormatting xmlns:xm="http://schemas.microsoft.com/office/excel/2006/main">
          <x14:cfRule type="expression" priority="29" id="{FCCFCC6C-9DF1-4E56-900D-94CF1B09D88A}">
            <xm:f>OR($B$30='Dropdown Auswahl'!$B$2,$B$31='Dropdown Auswahl'!$B$2,$B$33='Dropdown Auswahl'!$B$2)</xm:f>
            <x14:dxf>
              <font>
                <color theme="0"/>
              </font>
              <fill>
                <patternFill patternType="darkDown">
                  <bgColor theme="0"/>
                </patternFill>
              </fill>
            </x14:dxf>
          </x14:cfRule>
          <xm:sqref>E67:F67 H67</xm:sqref>
        </x14:conditionalFormatting>
        <x14:conditionalFormatting xmlns:xm="http://schemas.microsoft.com/office/excel/2006/main">
          <x14:cfRule type="expression" priority="25" id="{FDFC5FAA-34A8-4A9C-B603-43AB31459913}">
            <xm:f>AND($B$30='Dropdown Auswahl'!$B$4,$B$31='Dropdown Auswahl'!$B$4,$B$33='Dropdown Auswahl'!$B$4)</xm:f>
            <x14:dxf>
              <fill>
                <patternFill patternType="darkDown">
                  <bgColor theme="0"/>
                </patternFill>
              </fill>
            </x14:dxf>
          </x14:cfRule>
          <xm:sqref>I67</xm:sqref>
        </x14:conditionalFormatting>
        <x14:conditionalFormatting xmlns:xm="http://schemas.microsoft.com/office/excel/2006/main">
          <x14:cfRule type="expression" priority="27" id="{F676BBF4-8038-4D78-92C5-AD69735745DD}">
            <xm:f>AND($B$30='Dropdown Auswahl'!$B$4,$B$31='Dropdown Auswahl'!$B$4,$B$33='Dropdown Auswahl'!$B$4)</xm:f>
            <x14:dxf>
              <fill>
                <patternFill patternType="darkDown">
                  <bgColor theme="0"/>
                </patternFill>
              </fill>
            </x14:dxf>
          </x14:cfRule>
          <xm:sqref>J67 L67</xm:sqref>
        </x14:conditionalFormatting>
        <x14:conditionalFormatting xmlns:xm="http://schemas.microsoft.com/office/excel/2006/main">
          <x14:cfRule type="expression" priority="26" id="{45A697BA-7A2C-4A24-8385-9B9D172B6BAD}">
            <xm:f>$B$33='Dropdown Auswahl'!$B$4</xm:f>
            <x14:dxf>
              <fill>
                <patternFill patternType="darkDown">
                  <bgColor theme="0"/>
                </patternFill>
              </fill>
            </x14:dxf>
          </x14:cfRule>
          <xm:sqref>I67:J67 L67</xm:sqref>
        </x14:conditionalFormatting>
        <x14:conditionalFormatting xmlns:xm="http://schemas.microsoft.com/office/excel/2006/main">
          <x14:cfRule type="expression" priority="24" id="{EA939337-BFD1-49CA-B722-AD572B77B2D1}">
            <xm:f>OR($B$30='Dropdown Auswahl'!$B$2,$B$31='Dropdown Auswahl'!$B$2,$B$33='Dropdown Auswahl'!$B$2)</xm:f>
            <x14:dxf>
              <font>
                <color theme="0"/>
              </font>
              <fill>
                <patternFill patternType="darkDown">
                  <bgColor theme="0"/>
                </patternFill>
              </fill>
            </x14:dxf>
          </x14:cfRule>
          <xm:sqref>I67:J67 L67</xm:sqref>
        </x14:conditionalFormatting>
        <x14:conditionalFormatting xmlns:xm="http://schemas.microsoft.com/office/excel/2006/main">
          <x14:cfRule type="expression" priority="85" id="{6FC2503A-2574-4B90-8DE4-13513C53903B}">
            <xm:f>OR($B$36="",$B$36='Dropdown Auswahl'!$B$2)</xm:f>
            <x14:dxf>
              <fill>
                <patternFill>
                  <bgColor theme="5" tint="0.39994506668294322"/>
                </patternFill>
              </fill>
            </x14:dxf>
          </x14:cfRule>
          <xm:sqref>B36:C36</xm:sqref>
        </x14:conditionalFormatting>
        <x14:conditionalFormatting xmlns:xm="http://schemas.microsoft.com/office/excel/2006/main">
          <x14:cfRule type="expression" priority="1629" id="{F7FC1BF6-D7A8-4D97-BF23-6BC4DD6617B7}">
            <xm:f>AND(OR(B56="",B56='DD FD'!$G$3),B53&lt;&gt;"",B53&lt;&gt;'DD FD'!$C$3)</xm:f>
            <x14:dxf>
              <fill>
                <patternFill>
                  <bgColor theme="5" tint="0.39994506668294322"/>
                </patternFill>
              </fill>
            </x14:dxf>
          </x14:cfRule>
          <xm:sqref>B69:C69 F69:G69 J69:K69 J56:K56 B56:C56 F56:G56</xm:sqref>
        </x14:conditionalFormatting>
        <x14:conditionalFormatting xmlns:xm="http://schemas.microsoft.com/office/excel/2006/main">
          <x14:cfRule type="expression" priority="1635" id="{9EF2C88E-B506-492E-B4A6-FA2B7F579D5B}">
            <xm:f>AND(OR(B43="",B43='DD FD'!$G$3),B40&lt;&gt;"",B40&lt;&gt;'DD FD'!$A$3)</xm:f>
            <x14:dxf>
              <fill>
                <patternFill>
                  <bgColor theme="5" tint="0.39994506668294322"/>
                </patternFill>
              </fill>
            </x14:dxf>
          </x14:cfRule>
          <xm:sqref>B43:C43 F43:G43 J43:K43</xm:sqref>
        </x14:conditionalFormatting>
        <x14:conditionalFormatting xmlns:xm="http://schemas.microsoft.com/office/excel/2006/main">
          <x14:cfRule type="expression" priority="18" id="{F92BACA9-4DCB-4914-B68A-7A4A9863D471}">
            <xm:f>AND($B$30='Dropdown Auswahl'!$B$4,$B$31='Dropdown Auswahl'!$B$4,$B$33='Dropdown Auswahl'!$B$4)</xm:f>
            <x14:dxf>
              <fill>
                <patternFill patternType="darkDown">
                  <bgColor theme="0"/>
                </patternFill>
              </fill>
            </x14:dxf>
          </x14:cfRule>
          <xm:sqref>F50</xm:sqref>
        </x14:conditionalFormatting>
        <x14:conditionalFormatting xmlns:xm="http://schemas.microsoft.com/office/excel/2006/main">
          <x14:cfRule type="expression" priority="1636" id="{3C7B4E76-6691-4041-9A94-9622615E3707}">
            <xm:f>$B$30='Dropdown Auswahl'!$B$4</xm:f>
            <x14:dxf>
              <fill>
                <patternFill patternType="darkDown">
                  <bgColor theme="0"/>
                </patternFill>
              </fill>
            </x14:dxf>
          </x14:cfRule>
          <xm:sqref>F50</xm:sqref>
        </x14:conditionalFormatting>
        <x14:conditionalFormatting xmlns:xm="http://schemas.microsoft.com/office/excel/2006/main">
          <x14:cfRule type="expression" priority="13" id="{8E708425-C8E7-42E1-93A5-316029FD6522}">
            <xm:f>AND($B$30='Dropdown Auswahl'!$B$4,$B$31='Dropdown Auswahl'!$B$4,$B$33='Dropdown Auswahl'!$B$4)</xm:f>
            <x14:dxf>
              <fill>
                <patternFill patternType="darkDown">
                  <bgColor theme="0"/>
                </patternFill>
              </fill>
            </x14:dxf>
          </x14:cfRule>
          <xm:sqref>J50</xm:sqref>
        </x14:conditionalFormatting>
        <x14:conditionalFormatting xmlns:xm="http://schemas.microsoft.com/office/excel/2006/main">
          <x14:cfRule type="expression" priority="14" id="{62C7E0C7-D7F2-4F04-BE18-9C11AB21DEB5}">
            <xm:f>$B$30='Dropdown Auswahl'!$B$4</xm:f>
            <x14:dxf>
              <fill>
                <patternFill patternType="darkDown">
                  <bgColor theme="0"/>
                </patternFill>
              </fill>
            </x14:dxf>
          </x14:cfRule>
          <xm:sqref>J50</xm:sqref>
        </x14:conditionalFormatting>
        <x14:conditionalFormatting xmlns:xm="http://schemas.microsoft.com/office/excel/2006/main">
          <x14:cfRule type="expression" priority="11" id="{4DBE14BA-2331-4E03-A071-7E83BB9B88CA}">
            <xm:f>AND($B$30='Dropdown Auswahl'!$B$4,$B$31='Dropdown Auswahl'!$B$4,$B$33='Dropdown Auswahl'!$B$4)</xm:f>
            <x14:dxf>
              <fill>
                <patternFill patternType="darkDown">
                  <bgColor theme="0"/>
                </patternFill>
              </fill>
            </x14:dxf>
          </x14:cfRule>
          <xm:sqref>J50</xm:sqref>
        </x14:conditionalFormatting>
        <x14:conditionalFormatting xmlns:xm="http://schemas.microsoft.com/office/excel/2006/main">
          <x14:cfRule type="expression" priority="9" id="{261DE8B5-6106-46C1-A2F8-3ADC696F1D28}">
            <xm:f>AND($B$30='Dropdown Auswahl'!$B$4,$B$31='Dropdown Auswahl'!$B$4,$B$33='Dropdown Auswahl'!$B$4)</xm:f>
            <x14:dxf>
              <fill>
                <patternFill patternType="darkDown">
                  <bgColor theme="0"/>
                </patternFill>
              </fill>
            </x14:dxf>
          </x14:cfRule>
          <xm:sqref>F63</xm:sqref>
        </x14:conditionalFormatting>
        <x14:conditionalFormatting xmlns:xm="http://schemas.microsoft.com/office/excel/2006/main">
          <x14:cfRule type="expression" priority="7" id="{77A6EF2E-9832-44D2-980F-94FDC7C6D316}">
            <xm:f>AND($B$30='Dropdown Auswahl'!$B$4,$B$31='Dropdown Auswahl'!$B$4,$B$33='Dropdown Auswahl'!$B$4)</xm:f>
            <x14:dxf>
              <fill>
                <patternFill patternType="darkDown">
                  <bgColor theme="0"/>
                </patternFill>
              </fill>
            </x14:dxf>
          </x14:cfRule>
          <xm:sqref>J63</xm:sqref>
        </x14:conditionalFormatting>
        <x14:conditionalFormatting xmlns:xm="http://schemas.microsoft.com/office/excel/2006/main">
          <x14:cfRule type="expression" priority="5" id="{52097142-63DA-4A6A-8C03-6364ACEE4A53}">
            <xm:f>$B$33='Dropdown Auswahl'!$B$4</xm:f>
            <x14:dxf>
              <fill>
                <patternFill patternType="darkDown">
                  <bgColor theme="0"/>
                </patternFill>
              </fill>
            </x14:dxf>
          </x14:cfRule>
          <xm:sqref>F76:H76</xm:sqref>
        </x14:conditionalFormatting>
        <x14:conditionalFormatting xmlns:xm="http://schemas.microsoft.com/office/excel/2006/main">
          <x14:cfRule type="expression" priority="4" id="{F2D2A2C7-3FE3-4916-BB5C-45F4080580CF}">
            <xm:f>AND($B$30='Dropdown Auswahl'!$B$4,$B$31='Dropdown Auswahl'!$B$4,$B$33='Dropdown Auswahl'!$B$4)</xm:f>
            <x14:dxf>
              <fill>
                <patternFill patternType="darkDown">
                  <bgColor theme="0"/>
                </patternFill>
              </fill>
            </x14:dxf>
          </x14:cfRule>
          <xm:sqref>F76</xm:sqref>
        </x14:conditionalFormatting>
        <x14:conditionalFormatting xmlns:xm="http://schemas.microsoft.com/office/excel/2006/main">
          <x14:cfRule type="expression" priority="2" id="{E50480FC-4A8B-4710-8B62-2A81D50F9907}">
            <xm:f>$B$33='Dropdown Auswahl'!$B$4</xm:f>
            <x14:dxf>
              <fill>
                <patternFill patternType="darkDown">
                  <bgColor theme="0"/>
                </patternFill>
              </fill>
            </x14:dxf>
          </x14:cfRule>
          <xm:sqref>J76:L76</xm:sqref>
        </x14:conditionalFormatting>
        <x14:conditionalFormatting xmlns:xm="http://schemas.microsoft.com/office/excel/2006/main">
          <x14:cfRule type="expression" priority="1" id="{2C89121D-D959-4438-BC47-B5517B08CCB9}">
            <xm:f>AND($B$30='Dropdown Auswahl'!$B$4,$B$31='Dropdown Auswahl'!$B$4,$B$33='Dropdown Auswahl'!$B$4)</xm:f>
            <x14:dxf>
              <fill>
                <patternFill patternType="darkDown">
                  <bgColor theme="0"/>
                </patternFill>
              </fill>
            </x14:dxf>
          </x14:cfRule>
          <xm:sqref>J76</xm:sqref>
        </x14:conditionalFormatting>
        <x14:conditionalFormatting xmlns:xm="http://schemas.microsoft.com/office/excel/2006/main">
          <x14:cfRule type="expression" priority="1770" id="{109727DF-DBE9-4EDD-8482-E6A5BAD5E7AA}">
            <xm:f>AND(B43&lt;&gt;"",B43&lt;&gt;'DD FD'!$G$3,B47="",B46&lt;&gt;'DD FD'!$T$4,B46&lt;&gt;'DD FD'!$J$21)</xm:f>
            <x14:dxf>
              <fill>
                <patternFill>
                  <bgColor theme="5" tint="0.39994506668294322"/>
                </patternFill>
              </fill>
            </x14:dxf>
          </x14:cfRule>
          <xm:sqref>B47:C47 F47:G47 J47:K47 B60:C60 F60:G60 J60:K60 B73:C73 F73:G73 J73:K73</xm:sqref>
        </x14:conditionalFormatting>
        <x14:conditionalFormatting xmlns:xm="http://schemas.microsoft.com/office/excel/2006/main">
          <x14:cfRule type="expression" priority="1859" id="{34020346-CEA7-43F4-93E8-42462948C042}">
            <xm:f>AND(OR(B48="",B48='DD FD'!$AD$3),B43&lt;&gt;"",B43&lt;&gt;'DD FD'!$G$3)</xm:f>
            <x14:dxf>
              <fill>
                <patternFill>
                  <bgColor theme="5" tint="0.39994506668294322"/>
                </patternFill>
              </fill>
            </x14:dxf>
          </x14:cfRule>
          <xm:sqref>B48:D48 F48:H48 J48:L48 B61:D61 F61:H61 J61:L61 B74:D74 F74:H74 J74:L74</xm:sqref>
        </x14:conditionalFormatting>
        <x14:conditionalFormatting xmlns:xm="http://schemas.microsoft.com/office/excel/2006/main">
          <x14:cfRule type="expression" priority="1868" id="{4B99EACF-BA11-45EC-AB58-3DE49D076671}">
            <xm:f>AND(B49="",B48&lt;&gt;'DD FD'!$AD$4,B43&lt;&gt;"",B43&lt;&gt;'DD FD'!$G$3)</xm:f>
            <x14:dxf>
              <fill>
                <patternFill>
                  <bgColor theme="5" tint="0.39994506668294322"/>
                </patternFill>
              </fill>
            </x14:dxf>
          </x14:cfRule>
          <xm:sqref>B49:C49 F49:G49 J49:K49 B62:C62 F62:G62 J62:K62 B75:C75 F75:G75 J75:K75</xm:sqref>
        </x14:conditionalFormatting>
      </x14:conditionalFormattings>
    </ext>
    <ext xmlns:x14="http://schemas.microsoft.com/office/spreadsheetml/2009/9/main" uri="{CCE6A557-97BC-4b89-ADB6-D9C93CAAB3DF}">
      <x14:dataValidations xmlns:xm="http://schemas.microsoft.com/office/excel/2006/main" xWindow="534" yWindow="466" count="11">
        <x14:dataValidation type="list" allowBlank="1" showInputMessage="1" showErrorMessage="1" xr:uid="{B8B605CC-8BE4-4DAD-BF9C-C619D167BCAA}">
          <x14:formula1>
            <xm:f>IF(H43=1,FD_VM_PPK, IF(H43=2,FD_VM_KS, IF(H43=3,FD_VM_WB, IF(H43=4,FD_VM_AL, IF(H43=5,FD_VM_GL, IF(H43=6,FD_VM_NM, IF(H43=7,FD_VM_GKV, IF(H43=8,FD_VM_SV,'DD FD'!$J$21))))))))</xm:f>
          </x14:formula1>
          <xm:sqref>J44:L44 F44:H44 F57:H57 J57:L57</xm:sqref>
        </x14:dataValidation>
        <x14:dataValidation type="list" allowBlank="1" showInputMessage="1" showErrorMessage="1" xr:uid="{5D22962B-D541-42B3-AE85-FF8CA8EFF22C}">
          <x14:formula1>
            <xm:f>IF(H43=1,FD_SM_PPK, IF(H43=2,FD_SM_KS, IF(H43=3,FD_SM_WB, IF(H43=4,FD_SM_AL, IF(H43=5,FD_SM_GL, IF(H43=6,FD_SM_NM,'DD FD'!$J$21))))))</xm:f>
          </x14:formula1>
          <xm:sqref>J46:L46 J59:L59 F59:H59 F46:H46</xm:sqref>
        </x14:dataValidation>
        <x14:dataValidation type="list" allowBlank="1" showErrorMessage="1" promptTitle="Weitere Lieferanten" prompt="Bitte links aufklappen" xr:uid="{18EE7B19-810D-4B14-B9E3-DEB8BE11C68B}">
          <x14:formula1>
            <xm:f>'Dropdown Auswahl'!$B$2:$B$4</xm:f>
          </x14:formula1>
          <xm:sqref>B7:B8 B12:B13 B17:B18</xm:sqref>
        </x14:dataValidation>
        <x14:dataValidation type="list" allowBlank="1" showInputMessage="1" showErrorMessage="1" promptTitle="Recyclability " prompt="Please note the information on recyclability in our &quot;Do's and Don'ts&quot; document. Select &quot;Yes&quot; if the recyclability has been determined according to this document. Select &quot;No&quot; if not." xr:uid="{E0BC5DC0-8E86-4475-B0E3-BC0A94C64373}">
          <x14:formula1>
            <xm:f>'Dropdown Auswahl'!$B$2:$B$4</xm:f>
          </x14:formula1>
          <xm:sqref>B35:D35</xm:sqref>
        </x14:dataValidation>
        <x14:dataValidation type="list" allowBlank="1" showInputMessage="1" showErrorMessage="1" promptTitle="Virgin material" prompt="Material used for the first time. If no virgin material is contained in the packaging constituent, select &quot;No virgin content, only recycled material&quot;." xr:uid="{0E433B02-A997-4189-B6DF-0775C8C30DDF}">
          <x14:formula1>
            <xm:f>IF(D43=1,FD_VM_PPK, IF(D43=2,FD_VM_KS, IF(D43=3,FD_VM_WB, IF(D43=4,FD_VM_AL, IF(D43=5,FD_VM_GL, IF(D43=6,FD_VM_NM, IF(D43=7,FD_VM_GKV, IF(D43=8,FD_VM_SV, 'DD FD'!$J$21))))))))</xm:f>
          </x14:formula1>
          <xm:sqref>B44:D44</xm:sqref>
        </x14:dataValidation>
        <x14:dataValidation type="list" allowBlank="1" showInputMessage="1" showErrorMessage="1" promptTitle="Packaging components" prompt="Packaging may consist of a main body, closure and label. Use &quot;yes/no&quot; to indicate which components the packaging has. Further information on the selected packaging components is required below. " xr:uid="{281313B8-BA52-4746-862E-8C6F248EC8BA}">
          <x14:formula1>
            <xm:f>'Dropdown Auswahl'!$B$2:$B$4</xm:f>
          </x14:formula1>
          <xm:sqref>B33:D33 B30:D31</xm:sqref>
        </x14:dataValidation>
        <x14:dataValidation type="list" allowBlank="1" showInputMessage="1" showErrorMessage="1" promptTitle="Recycled material" prompt="Material that has already passed a use phase and is reused (recycled material). For the material &quot;plastic&quot; only post consumer recyclates (PCR) are accepted. Post-industrial recyclate is to be indicated with &quot;No recycled share, only virgin material&quot;." xr:uid="{C0A9410F-968E-4A61-87D4-BEEBB5B8AA1D}">
          <x14:formula1>
            <xm:f>IF(D43=1,FD_SM_PPK, IF(D43=2,FD_SM_KS, IF(D43=3,FD_SM_WB, IF(D43=4,FD_SM_AL, IF(D43=5,FD_SM_GL, IF(D43=6,FD_SM_NM,'DD FD'!$J$21))))))</xm:f>
          </x14:formula1>
          <xm:sqref>B59:D59 B46:D46</xm:sqref>
        </x14:dataValidation>
        <x14:dataValidation type="list" allowBlank="1" showInputMessage="1" showErrorMessage="1" promptTitle="Virgin material" prompt="Material used for the first time. If no virgin material is contained in the packaging constituent, select &quot;No virgin content, only recycled material&quot;." xr:uid="{25FA63D9-F354-4E9D-BEDC-008CA98FE3A2}">
          <x14:formula1>
            <xm:f>IF(D56=1,FD_VM_PPK, IF(D56=2,FD_VM_KS, IF(D56=3,FD_VM_WB, IF(D56=4,FD_VM_AL, IF(D56=5,FD_VM_GL, IF(D56=6,FD_VM_NM, IF(D56=7,FD_VM_GKV, IF(D56=8,FD_VM_SV,'DD FD'!$J$21))))))))</xm:f>
          </x14:formula1>
          <xm:sqref>B57:D57</xm:sqref>
        </x14:dataValidation>
        <x14:dataValidation type="list" allowBlank="1" showInputMessage="1" showErrorMessage="1" promptTitle="Closure/Lid separable" prompt="If there is a main body and a closure/lid, indicate here whether these two components can be separated manually by the end user." xr:uid="{F91745C9-C289-467E-9411-72941AEDA64F}">
          <x14:formula1>
            <xm:f>'Dropdown Auswahl'!$B$2:$B$4</xm:f>
          </x14:formula1>
          <xm:sqref>B32:D32</xm:sqref>
        </x14:dataValidation>
        <x14:dataValidation type="list" allowBlank="1" showInputMessage="1" showErrorMessage="1" promptTitle="Label/Sticker separable" prompt="If there is a main body and a label/sticker, indicate here whether these two components can be separated manually by the end user." xr:uid="{183922EE-BBCD-419E-846F-FB6C5944A914}">
          <x14:formula1>
            <xm:f>'Dropdown Auswahl'!$B$2:$B$4</xm:f>
          </x14:formula1>
          <xm:sqref>B34:D34</xm:sqref>
        </x14:dataValidation>
        <x14:dataValidation type="list" allowBlank="1" showInputMessage="1" showErrorMessage="1" promptTitle="Constituent subject to licensing" prompt="If it was indicated above (in section general packaging information) that only a part of the packaging is subject to licensing, it can be indicated here for each component which of these components is subject to licensing. Otherwise not to be filled." xr:uid="{E5B60B26-303B-4A78-808B-2C0DBB72FC04}">
          <x14:formula1>
            <xm:f>'Dropdown Auswahl'!$A$2:$A$3</xm:f>
          </x14:formula1>
          <xm:sqref>J67:K67 F67:G67 B41:C41 F41:G41 J41:K41 B54:C54 F54:G54 J54:K54 B67:C67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A9064-E444-4B5D-9D5E-5C23AC7B0187}">
  <sheetPr codeName="Sheet2"/>
  <dimension ref="A1:AG66"/>
  <sheetViews>
    <sheetView zoomScale="85" zoomScaleNormal="85" workbookViewId="0"/>
  </sheetViews>
  <sheetFormatPr baseColWidth="10" defaultColWidth="9" defaultRowHeight="15.75" x14ac:dyDescent="0.25"/>
  <cols>
    <col min="1" max="1" width="21.75" style="2" customWidth="1"/>
    <col min="2" max="2" width="22" style="2" customWidth="1"/>
    <col min="3" max="3" width="28.75" style="2" customWidth="1"/>
    <col min="4" max="4" width="28.25" style="2" customWidth="1"/>
    <col min="5" max="5" width="20.75" style="2" bestFit="1" customWidth="1"/>
    <col min="6" max="6" width="25.125" style="2" bestFit="1" customWidth="1"/>
    <col min="7" max="7" width="26.75" style="2" bestFit="1" customWidth="1"/>
    <col min="8" max="8" width="9.5" style="2" bestFit="1" customWidth="1"/>
    <col min="9" max="9" width="24.25" style="2" bestFit="1" customWidth="1"/>
    <col min="10" max="10" width="41.5" style="2" customWidth="1"/>
    <col min="11" max="15" width="36.5" style="2" customWidth="1"/>
    <col min="16" max="16" width="46" style="2" customWidth="1"/>
    <col min="17" max="19" width="47.875" style="2" customWidth="1"/>
    <col min="20" max="20" width="36.5" style="2" customWidth="1"/>
    <col min="21" max="21" width="41.75" style="2" customWidth="1"/>
    <col min="22" max="27" width="36.5" style="2" customWidth="1"/>
    <col min="28" max="28" width="39.75" style="2" bestFit="1" customWidth="1"/>
    <col min="29" max="29" width="41.125" style="2" bestFit="1" customWidth="1"/>
    <col min="30" max="30" width="30.625" style="2" bestFit="1" customWidth="1"/>
    <col min="31" max="31" width="30.625" style="2" customWidth="1"/>
    <col min="32" max="32" width="39.25" style="2" bestFit="1" customWidth="1"/>
    <col min="33" max="33" width="46.75" style="2" bestFit="1" customWidth="1"/>
    <col min="34" max="16384" width="9" style="2"/>
  </cols>
  <sheetData>
    <row r="1" spans="1:33" s="1" customFormat="1" ht="16.5" thickBot="1" x14ac:dyDescent="0.3">
      <c r="A1" s="447" t="s">
        <v>1503</v>
      </c>
      <c r="B1" s="449"/>
      <c r="C1" s="451" t="s">
        <v>1504</v>
      </c>
      <c r="D1" s="449"/>
      <c r="E1" s="452" t="s">
        <v>1505</v>
      </c>
      <c r="F1" s="453"/>
      <c r="G1" s="454" t="s">
        <v>1502</v>
      </c>
      <c r="H1" s="455"/>
      <c r="I1" s="448"/>
      <c r="J1" s="456" t="s">
        <v>1501</v>
      </c>
      <c r="K1" s="457"/>
      <c r="L1" s="457"/>
      <c r="M1" s="457"/>
      <c r="N1" s="457"/>
      <c r="O1" s="457"/>
      <c r="P1" s="457"/>
      <c r="Q1" s="457"/>
      <c r="R1" s="457"/>
      <c r="S1" s="457"/>
      <c r="T1" s="458" t="s">
        <v>1516</v>
      </c>
      <c r="U1" s="458"/>
      <c r="V1" s="458"/>
      <c r="W1" s="458"/>
      <c r="X1" s="458"/>
      <c r="Y1" s="458"/>
      <c r="Z1" s="458"/>
      <c r="AA1" s="458"/>
      <c r="AB1" s="458"/>
      <c r="AC1" s="459"/>
      <c r="AD1" s="460" t="s">
        <v>1518</v>
      </c>
      <c r="AE1" s="461"/>
    </row>
    <row r="2" spans="1:33" s="1" customFormat="1" ht="16.5" thickBot="1" x14ac:dyDescent="0.3">
      <c r="A2" s="275" t="s">
        <v>1478</v>
      </c>
      <c r="B2" s="450" t="s">
        <v>3752</v>
      </c>
      <c r="C2" s="164" t="s">
        <v>1478</v>
      </c>
      <c r="D2" s="450" t="s">
        <v>3752</v>
      </c>
      <c r="E2" s="165" t="s">
        <v>1478</v>
      </c>
      <c r="F2" s="428" t="s">
        <v>3752</v>
      </c>
      <c r="G2" s="164" t="s">
        <v>1479</v>
      </c>
      <c r="H2" s="166" t="s">
        <v>1517</v>
      </c>
      <c r="I2" s="428" t="s">
        <v>3752</v>
      </c>
      <c r="J2" s="440" t="s">
        <v>1474</v>
      </c>
      <c r="K2" s="441" t="s">
        <v>1480</v>
      </c>
      <c r="L2" s="441" t="s">
        <v>1646</v>
      </c>
      <c r="M2" s="441" t="s">
        <v>1481</v>
      </c>
      <c r="N2" s="441" t="s">
        <v>649</v>
      </c>
      <c r="O2" s="441" t="s">
        <v>1484</v>
      </c>
      <c r="P2" s="441" t="s">
        <v>1482</v>
      </c>
      <c r="Q2" s="442" t="s">
        <v>1483</v>
      </c>
      <c r="R2" s="443" t="s">
        <v>3891</v>
      </c>
      <c r="S2" s="443" t="s">
        <v>3892</v>
      </c>
      <c r="T2" s="165" t="s">
        <v>1474</v>
      </c>
      <c r="U2" s="165" t="s">
        <v>1480</v>
      </c>
      <c r="V2" s="165" t="s">
        <v>1646</v>
      </c>
      <c r="W2" s="165" t="s">
        <v>1481</v>
      </c>
      <c r="X2" s="165" t="s">
        <v>649</v>
      </c>
      <c r="Y2" s="165" t="s">
        <v>1484</v>
      </c>
      <c r="Z2" s="165" t="s">
        <v>1482</v>
      </c>
      <c r="AA2" s="166" t="s">
        <v>1483</v>
      </c>
      <c r="AB2" s="446" t="s">
        <v>3893</v>
      </c>
      <c r="AC2" s="446" t="s">
        <v>3894</v>
      </c>
      <c r="AD2" s="179" t="s">
        <v>1478</v>
      </c>
      <c r="AE2" s="438" t="s">
        <v>3752</v>
      </c>
      <c r="AF2" s="166" t="s">
        <v>437</v>
      </c>
      <c r="AG2" s="179" t="s">
        <v>1674</v>
      </c>
    </row>
    <row r="3" spans="1:33" x14ac:dyDescent="0.25">
      <c r="A3" s="175" t="s">
        <v>2796</v>
      </c>
      <c r="B3" s="429"/>
      <c r="C3" s="175" t="s">
        <v>2796</v>
      </c>
      <c r="D3" s="430"/>
      <c r="E3" s="3" t="s">
        <v>2796</v>
      </c>
      <c r="F3" s="431"/>
      <c r="G3" s="159" t="s">
        <v>2796</v>
      </c>
      <c r="H3" s="160">
        <v>0</v>
      </c>
      <c r="I3" s="433"/>
      <c r="J3" s="159" t="s">
        <v>2796</v>
      </c>
      <c r="K3" s="178" t="s">
        <v>2796</v>
      </c>
      <c r="L3" s="178" t="s">
        <v>2796</v>
      </c>
      <c r="M3" s="178" t="s">
        <v>2796</v>
      </c>
      <c r="N3" s="178" t="s">
        <v>2796</v>
      </c>
      <c r="O3" s="178" t="s">
        <v>2796</v>
      </c>
      <c r="P3" s="178" t="s">
        <v>2796</v>
      </c>
      <c r="Q3" s="178" t="s">
        <v>2796</v>
      </c>
      <c r="R3" s="444" t="s">
        <v>3632</v>
      </c>
      <c r="S3" s="429" t="s">
        <v>3812</v>
      </c>
      <c r="T3" s="178" t="s">
        <v>2796</v>
      </c>
      <c r="U3" s="178" t="s">
        <v>2796</v>
      </c>
      <c r="V3" s="178" t="s">
        <v>2796</v>
      </c>
      <c r="W3" s="178" t="s">
        <v>2796</v>
      </c>
      <c r="X3" s="178" t="s">
        <v>2796</v>
      </c>
      <c r="Y3" s="178" t="s">
        <v>2796</v>
      </c>
      <c r="Z3" s="178" t="s">
        <v>2796</v>
      </c>
      <c r="AA3" s="178" t="s">
        <v>2796</v>
      </c>
      <c r="AB3" s="444" t="s">
        <v>3653</v>
      </c>
      <c r="AC3" s="429" t="s">
        <v>3856</v>
      </c>
      <c r="AD3" s="160" t="s">
        <v>2796</v>
      </c>
      <c r="AE3" s="436"/>
      <c r="AF3" s="160" t="s">
        <v>2796</v>
      </c>
      <c r="AG3" s="175" t="s">
        <v>2796</v>
      </c>
    </row>
    <row r="4" spans="1:33" x14ac:dyDescent="0.25">
      <c r="A4" s="176" t="s">
        <v>3598</v>
      </c>
      <c r="B4" s="430" t="s">
        <v>3753</v>
      </c>
      <c r="C4" s="176" t="s">
        <v>3735</v>
      </c>
      <c r="D4" s="430" t="s">
        <v>3786</v>
      </c>
      <c r="E4" s="3" t="s">
        <v>3624</v>
      </c>
      <c r="F4" s="431" t="s">
        <v>3809</v>
      </c>
      <c r="G4" s="154" t="s">
        <v>3626</v>
      </c>
      <c r="H4" s="155">
        <v>1</v>
      </c>
      <c r="I4" s="434" t="s">
        <v>1474</v>
      </c>
      <c r="J4" s="424" t="s">
        <v>3695</v>
      </c>
      <c r="K4" s="3" t="s">
        <v>3695</v>
      </c>
      <c r="L4" s="3" t="s">
        <v>3695</v>
      </c>
      <c r="M4" s="3" t="s">
        <v>3695</v>
      </c>
      <c r="N4" s="3" t="s">
        <v>3695</v>
      </c>
      <c r="O4" s="3" t="s">
        <v>3695</v>
      </c>
      <c r="P4" s="3" t="s">
        <v>3695</v>
      </c>
      <c r="Q4" s="3" t="s">
        <v>3695</v>
      </c>
      <c r="R4" s="434" t="s">
        <v>3708</v>
      </c>
      <c r="S4" s="430" t="s">
        <v>3813</v>
      </c>
      <c r="T4" s="39" t="s">
        <v>3696</v>
      </c>
      <c r="U4" s="3" t="s">
        <v>3696</v>
      </c>
      <c r="V4" s="3" t="s">
        <v>3696</v>
      </c>
      <c r="W4" s="3" t="s">
        <v>3696</v>
      </c>
      <c r="X4" s="3" t="s">
        <v>3696</v>
      </c>
      <c r="Y4" s="3" t="s">
        <v>3696</v>
      </c>
      <c r="Z4" s="3" t="s">
        <v>3696</v>
      </c>
      <c r="AA4" s="3" t="s">
        <v>3696</v>
      </c>
      <c r="AB4" s="434" t="s">
        <v>1506</v>
      </c>
      <c r="AC4" s="430" t="s">
        <v>1506</v>
      </c>
      <c r="AD4" s="155" t="s">
        <v>3694</v>
      </c>
      <c r="AE4" s="437"/>
      <c r="AF4" s="155" t="s">
        <v>3688</v>
      </c>
      <c r="AG4" s="176" t="s">
        <v>3691</v>
      </c>
    </row>
    <row r="5" spans="1:33" x14ac:dyDescent="0.25">
      <c r="A5" s="176" t="s">
        <v>3704</v>
      </c>
      <c r="B5" s="430" t="s">
        <v>3754</v>
      </c>
      <c r="C5" s="176" t="s">
        <v>3736</v>
      </c>
      <c r="D5" s="430" t="s">
        <v>3787</v>
      </c>
      <c r="E5" s="3" t="s">
        <v>3705</v>
      </c>
      <c r="F5" s="431" t="s">
        <v>3810</v>
      </c>
      <c r="G5" s="154" t="s">
        <v>3627</v>
      </c>
      <c r="H5" s="155">
        <v>2</v>
      </c>
      <c r="I5" s="434" t="s">
        <v>1480</v>
      </c>
      <c r="J5" s="154" t="s">
        <v>3632</v>
      </c>
      <c r="K5" s="3" t="s">
        <v>126</v>
      </c>
      <c r="L5" s="3" t="s">
        <v>3641</v>
      </c>
      <c r="M5" s="3" t="s">
        <v>1481</v>
      </c>
      <c r="N5" s="3" t="s">
        <v>2859</v>
      </c>
      <c r="O5" s="3" t="s">
        <v>3643</v>
      </c>
      <c r="P5" s="3" t="s">
        <v>3706</v>
      </c>
      <c r="Q5" s="3" t="s">
        <v>3707</v>
      </c>
      <c r="R5" s="434" t="s">
        <v>3712</v>
      </c>
      <c r="S5" s="430" t="s">
        <v>3814</v>
      </c>
      <c r="T5" s="3" t="s">
        <v>3653</v>
      </c>
      <c r="U5" s="3" t="s">
        <v>1506</v>
      </c>
      <c r="V5" s="3" t="s">
        <v>3658</v>
      </c>
      <c r="W5" s="3" t="s">
        <v>3659</v>
      </c>
      <c r="X5" s="3" t="s">
        <v>3660</v>
      </c>
      <c r="Y5" s="3" t="s">
        <v>3661</v>
      </c>
      <c r="Z5" s="3"/>
      <c r="AA5" s="3"/>
      <c r="AB5" s="434" t="s">
        <v>1507</v>
      </c>
      <c r="AC5" s="430" t="s">
        <v>1507</v>
      </c>
      <c r="AD5" s="155" t="s">
        <v>3671</v>
      </c>
      <c r="AE5" s="437" t="s">
        <v>3874</v>
      </c>
      <c r="AF5" s="155" t="s">
        <v>3690</v>
      </c>
      <c r="AG5" s="176" t="s">
        <v>3692</v>
      </c>
    </row>
    <row r="6" spans="1:33" ht="16.5" thickBot="1" x14ac:dyDescent="0.3">
      <c r="A6" s="176" t="s">
        <v>3599</v>
      </c>
      <c r="B6" s="430" t="s">
        <v>3755</v>
      </c>
      <c r="C6" s="176" t="s">
        <v>3737</v>
      </c>
      <c r="D6" s="430" t="s">
        <v>3788</v>
      </c>
      <c r="E6" s="3" t="s">
        <v>1486</v>
      </c>
      <c r="F6" s="431" t="s">
        <v>1486</v>
      </c>
      <c r="G6" s="154" t="s">
        <v>3628</v>
      </c>
      <c r="H6" s="155">
        <v>3</v>
      </c>
      <c r="I6" s="434" t="s">
        <v>1646</v>
      </c>
      <c r="J6" s="154" t="s">
        <v>3708</v>
      </c>
      <c r="K6" s="3" t="s">
        <v>899</v>
      </c>
      <c r="L6" s="3" t="s">
        <v>3642</v>
      </c>
      <c r="M6" s="3"/>
      <c r="N6" s="3"/>
      <c r="O6" s="3" t="s">
        <v>1485</v>
      </c>
      <c r="P6" s="3" t="s">
        <v>3709</v>
      </c>
      <c r="Q6" s="3" t="s">
        <v>3710</v>
      </c>
      <c r="R6" s="434" t="s">
        <v>3633</v>
      </c>
      <c r="S6" s="430" t="s">
        <v>3815</v>
      </c>
      <c r="T6" s="3"/>
      <c r="U6" s="3" t="s">
        <v>1507</v>
      </c>
      <c r="V6" s="3" t="s">
        <v>3657</v>
      </c>
      <c r="W6" s="3"/>
      <c r="X6" s="3"/>
      <c r="Y6" s="3" t="s">
        <v>3662</v>
      </c>
      <c r="Z6" s="3"/>
      <c r="AA6" s="3"/>
      <c r="AB6" s="434" t="s">
        <v>3654</v>
      </c>
      <c r="AC6" s="430" t="s">
        <v>3857</v>
      </c>
      <c r="AD6" s="155" t="s">
        <v>3672</v>
      </c>
      <c r="AE6" s="437" t="s">
        <v>3875</v>
      </c>
      <c r="AF6" s="158" t="s">
        <v>3689</v>
      </c>
      <c r="AG6" s="177" t="s">
        <v>3693</v>
      </c>
    </row>
    <row r="7" spans="1:33" ht="16.5" thickBot="1" x14ac:dyDescent="0.3">
      <c r="A7" s="176" t="s">
        <v>3711</v>
      </c>
      <c r="B7" s="430" t="s">
        <v>3756</v>
      </c>
      <c r="C7" s="176" t="s">
        <v>1487</v>
      </c>
      <c r="D7" s="430" t="s">
        <v>1487</v>
      </c>
      <c r="E7" s="157" t="s">
        <v>3625</v>
      </c>
      <c r="F7" s="432" t="s">
        <v>3811</v>
      </c>
      <c r="G7" s="154" t="s">
        <v>1481</v>
      </c>
      <c r="H7" s="155">
        <v>4</v>
      </c>
      <c r="I7" s="434" t="s">
        <v>1481</v>
      </c>
      <c r="J7" s="154" t="s">
        <v>3712</v>
      </c>
      <c r="K7" s="3" t="s">
        <v>182</v>
      </c>
      <c r="L7" s="3"/>
      <c r="M7" s="3"/>
      <c r="N7" s="3"/>
      <c r="O7" s="3" t="s">
        <v>3644</v>
      </c>
      <c r="P7" s="3" t="s">
        <v>3713</v>
      </c>
      <c r="Q7" s="3" t="s">
        <v>3706</v>
      </c>
      <c r="R7" s="434" t="s">
        <v>126</v>
      </c>
      <c r="S7" s="430" t="s">
        <v>126</v>
      </c>
      <c r="T7" s="3"/>
      <c r="U7" s="3" t="s">
        <v>3654</v>
      </c>
      <c r="V7" s="3"/>
      <c r="W7" s="3"/>
      <c r="X7" s="3"/>
      <c r="Y7" s="3" t="s">
        <v>3663</v>
      </c>
      <c r="Z7" s="3"/>
      <c r="AA7" s="3"/>
      <c r="AB7" s="434" t="s">
        <v>1508</v>
      </c>
      <c r="AC7" s="430" t="s">
        <v>1508</v>
      </c>
      <c r="AD7" s="155" t="s">
        <v>3673</v>
      </c>
      <c r="AE7" s="437" t="s">
        <v>3876</v>
      </c>
    </row>
    <row r="8" spans="1:33" x14ac:dyDescent="0.25">
      <c r="A8" s="176" t="s">
        <v>3714</v>
      </c>
      <c r="B8" s="430" t="s">
        <v>3757</v>
      </c>
      <c r="C8" s="176" t="s">
        <v>3738</v>
      </c>
      <c r="D8" s="430" t="s">
        <v>3789</v>
      </c>
      <c r="E8" s="2" t="s">
        <v>1497</v>
      </c>
      <c r="G8" s="154" t="s">
        <v>2859</v>
      </c>
      <c r="H8" s="155">
        <v>5</v>
      </c>
      <c r="I8" s="434" t="s">
        <v>649</v>
      </c>
      <c r="J8" s="154" t="s">
        <v>3633</v>
      </c>
      <c r="K8" s="3" t="s">
        <v>343</v>
      </c>
      <c r="L8" s="3"/>
      <c r="M8" s="3"/>
      <c r="N8" s="3"/>
      <c r="O8" s="3" t="s">
        <v>3645</v>
      </c>
      <c r="P8" s="3" t="s">
        <v>3715</v>
      </c>
      <c r="Q8" s="3" t="s">
        <v>3716</v>
      </c>
      <c r="R8" s="434" t="s">
        <v>899</v>
      </c>
      <c r="S8" s="430" t="s">
        <v>899</v>
      </c>
      <c r="T8" s="3"/>
      <c r="U8" s="3" t="s">
        <v>1508</v>
      </c>
      <c r="W8" s="3"/>
      <c r="X8" s="3"/>
      <c r="Y8" s="3" t="s">
        <v>3664</v>
      </c>
      <c r="Z8" s="3"/>
      <c r="AA8" s="3"/>
      <c r="AB8" s="434" t="s">
        <v>3655</v>
      </c>
      <c r="AC8" s="430" t="s">
        <v>3858</v>
      </c>
      <c r="AD8" s="155" t="s">
        <v>3674</v>
      </c>
      <c r="AE8" s="437" t="s">
        <v>3877</v>
      </c>
    </row>
    <row r="9" spans="1:33" x14ac:dyDescent="0.25">
      <c r="A9" s="176" t="s">
        <v>1489</v>
      </c>
      <c r="B9" s="430" t="s">
        <v>1489</v>
      </c>
      <c r="C9" s="176" t="s">
        <v>3739</v>
      </c>
      <c r="D9" s="430" t="s">
        <v>3790</v>
      </c>
      <c r="E9" s="2" t="s">
        <v>1497</v>
      </c>
      <c r="G9" s="154" t="s">
        <v>3629</v>
      </c>
      <c r="H9" s="155">
        <v>6</v>
      </c>
      <c r="I9" s="434" t="s">
        <v>1484</v>
      </c>
      <c r="J9" s="154"/>
      <c r="K9" s="3" t="s">
        <v>3634</v>
      </c>
      <c r="L9" s="3"/>
      <c r="M9" s="3"/>
      <c r="N9" s="3"/>
      <c r="O9" s="3" t="s">
        <v>3646</v>
      </c>
      <c r="P9" s="3" t="s">
        <v>3652</v>
      </c>
      <c r="Q9" s="3" t="s">
        <v>3717</v>
      </c>
      <c r="R9" s="434" t="s">
        <v>182</v>
      </c>
      <c r="S9" s="430" t="s">
        <v>182</v>
      </c>
      <c r="T9" s="3"/>
      <c r="U9" s="3" t="s">
        <v>3655</v>
      </c>
      <c r="W9" s="3"/>
      <c r="X9" s="3"/>
      <c r="Y9" s="3" t="s">
        <v>3665</v>
      </c>
      <c r="Z9" s="3"/>
      <c r="AA9" s="3"/>
      <c r="AB9" s="434" t="s">
        <v>1509</v>
      </c>
      <c r="AC9" s="430" t="s">
        <v>1509</v>
      </c>
      <c r="AD9" s="155" t="s">
        <v>3675</v>
      </c>
      <c r="AE9" s="437" t="s">
        <v>3878</v>
      </c>
    </row>
    <row r="10" spans="1:33" x14ac:dyDescent="0.25">
      <c r="A10" s="176" t="s">
        <v>2847</v>
      </c>
      <c r="B10" s="430" t="s">
        <v>3758</v>
      </c>
      <c r="C10" s="176" t="s">
        <v>3740</v>
      </c>
      <c r="D10" s="430" t="s">
        <v>3791</v>
      </c>
      <c r="E10" s="2" t="s">
        <v>1497</v>
      </c>
      <c r="G10" s="154" t="s">
        <v>3630</v>
      </c>
      <c r="H10" s="155">
        <v>7</v>
      </c>
      <c r="I10" s="434" t="s">
        <v>1482</v>
      </c>
      <c r="J10" s="154"/>
      <c r="K10" s="3" t="s">
        <v>3635</v>
      </c>
      <c r="L10" s="3"/>
      <c r="M10" s="3"/>
      <c r="N10" s="3"/>
      <c r="O10" s="3" t="s">
        <v>3647</v>
      </c>
      <c r="P10" s="3"/>
      <c r="Q10" s="3" t="s">
        <v>3713</v>
      </c>
      <c r="R10" s="434" t="s">
        <v>343</v>
      </c>
      <c r="S10" s="430" t="s">
        <v>343</v>
      </c>
      <c r="T10" s="3"/>
      <c r="U10" s="3" t="s">
        <v>1509</v>
      </c>
      <c r="V10" s="3"/>
      <c r="W10" s="3"/>
      <c r="X10" s="3"/>
      <c r="Y10" s="3" t="s">
        <v>3666</v>
      </c>
      <c r="Z10" s="3"/>
      <c r="AA10" s="3"/>
      <c r="AB10" s="434" t="s">
        <v>1510</v>
      </c>
      <c r="AC10" s="430" t="s">
        <v>1510</v>
      </c>
      <c r="AD10" s="155" t="s">
        <v>3676</v>
      </c>
      <c r="AE10" s="437" t="s">
        <v>3879</v>
      </c>
    </row>
    <row r="11" spans="1:33" ht="16.5" thickBot="1" x14ac:dyDescent="0.3">
      <c r="A11" s="176" t="s">
        <v>3718</v>
      </c>
      <c r="B11" s="430" t="s">
        <v>3759</v>
      </c>
      <c r="C11" s="176" t="s">
        <v>3741</v>
      </c>
      <c r="D11" s="430" t="s">
        <v>3792</v>
      </c>
      <c r="E11" s="2" t="s">
        <v>1497</v>
      </c>
      <c r="G11" s="156" t="s">
        <v>3631</v>
      </c>
      <c r="H11" s="158">
        <v>8</v>
      </c>
      <c r="I11" s="435" t="s">
        <v>1483</v>
      </c>
      <c r="J11" s="154"/>
      <c r="K11" s="3" t="s">
        <v>3636</v>
      </c>
      <c r="L11" s="3"/>
      <c r="M11" s="3"/>
      <c r="N11" s="3"/>
      <c r="O11" s="3" t="s">
        <v>3648</v>
      </c>
      <c r="P11" s="3"/>
      <c r="Q11" s="3" t="s">
        <v>3719</v>
      </c>
      <c r="R11" s="434" t="s">
        <v>3634</v>
      </c>
      <c r="S11" s="430" t="s">
        <v>3816</v>
      </c>
      <c r="T11" s="3"/>
      <c r="U11" s="3" t="s">
        <v>1510</v>
      </c>
      <c r="V11" s="3"/>
      <c r="W11" s="3"/>
      <c r="X11" s="3"/>
      <c r="Y11" s="3" t="s">
        <v>3667</v>
      </c>
      <c r="Z11" s="3"/>
      <c r="AA11" s="3"/>
      <c r="AB11" s="434" t="s">
        <v>1511</v>
      </c>
      <c r="AC11" s="430" t="s">
        <v>1511</v>
      </c>
      <c r="AD11" s="155" t="s">
        <v>3677</v>
      </c>
      <c r="AE11" s="437" t="s">
        <v>3880</v>
      </c>
    </row>
    <row r="12" spans="1:33" x14ac:dyDescent="0.25">
      <c r="A12" s="176" t="s">
        <v>3600</v>
      </c>
      <c r="B12" s="430" t="s">
        <v>3760</v>
      </c>
      <c r="C12" s="176" t="s">
        <v>3742</v>
      </c>
      <c r="D12" s="430" t="s">
        <v>3793</v>
      </c>
      <c r="E12" s="2" t="s">
        <v>1497</v>
      </c>
      <c r="J12" s="154"/>
      <c r="K12" s="3" t="s">
        <v>3637</v>
      </c>
      <c r="L12" s="3"/>
      <c r="M12" s="3"/>
      <c r="N12" s="3"/>
      <c r="O12" s="3" t="s">
        <v>3649</v>
      </c>
      <c r="P12" s="3"/>
      <c r="Q12" s="3" t="s">
        <v>3720</v>
      </c>
      <c r="R12" s="434" t="s">
        <v>3635</v>
      </c>
      <c r="S12" s="430" t="s">
        <v>3817</v>
      </c>
      <c r="T12" s="3"/>
      <c r="U12" s="3" t="s">
        <v>1511</v>
      </c>
      <c r="V12" s="3"/>
      <c r="W12" s="3"/>
      <c r="X12" s="3"/>
      <c r="Y12" s="3" t="s">
        <v>3668</v>
      </c>
      <c r="Z12" s="3"/>
      <c r="AA12" s="3"/>
      <c r="AB12" s="434" t="s">
        <v>1512</v>
      </c>
      <c r="AC12" s="430" t="s">
        <v>1512</v>
      </c>
      <c r="AD12" s="155" t="s">
        <v>3678</v>
      </c>
      <c r="AE12" s="437" t="s">
        <v>3881</v>
      </c>
    </row>
    <row r="13" spans="1:33" x14ac:dyDescent="0.25">
      <c r="A13" s="176" t="s">
        <v>3601</v>
      </c>
      <c r="B13" s="430" t="s">
        <v>3761</v>
      </c>
      <c r="C13" s="176" t="s">
        <v>3743</v>
      </c>
      <c r="D13" s="430" t="s">
        <v>3794</v>
      </c>
      <c r="E13" s="2" t="s">
        <v>1497</v>
      </c>
      <c r="J13" s="154"/>
      <c r="K13" s="3" t="s">
        <v>3638</v>
      </c>
      <c r="L13" s="3"/>
      <c r="M13" s="3"/>
      <c r="N13" s="3"/>
      <c r="O13" s="3" t="s">
        <v>3650</v>
      </c>
      <c r="P13" s="3"/>
      <c r="Q13" s="3" t="s">
        <v>3721</v>
      </c>
      <c r="R13" s="434" t="s">
        <v>3636</v>
      </c>
      <c r="S13" s="430" t="s">
        <v>3818</v>
      </c>
      <c r="T13" s="3"/>
      <c r="U13" s="3" t="s">
        <v>1512</v>
      </c>
      <c r="V13" s="3"/>
      <c r="W13" s="3"/>
      <c r="X13" s="3"/>
      <c r="Y13" s="3" t="s">
        <v>3669</v>
      </c>
      <c r="Z13" s="3"/>
      <c r="AA13" s="3"/>
      <c r="AB13" s="434" t="s">
        <v>1513</v>
      </c>
      <c r="AC13" s="430" t="s">
        <v>1513</v>
      </c>
      <c r="AD13" s="155" t="s">
        <v>3679</v>
      </c>
      <c r="AE13" s="437" t="s">
        <v>3882</v>
      </c>
    </row>
    <row r="14" spans="1:33" x14ac:dyDescent="0.25">
      <c r="A14" s="176" t="s">
        <v>3602</v>
      </c>
      <c r="B14" s="430" t="s">
        <v>3762</v>
      </c>
      <c r="C14" s="176" t="s">
        <v>3744</v>
      </c>
      <c r="D14" s="430" t="s">
        <v>3795</v>
      </c>
      <c r="E14" s="2" t="s">
        <v>1497</v>
      </c>
      <c r="J14" s="154"/>
      <c r="K14" s="3" t="s">
        <v>1488</v>
      </c>
      <c r="L14" s="3"/>
      <c r="M14" s="3"/>
      <c r="N14" s="3"/>
      <c r="O14" s="3" t="s">
        <v>3651</v>
      </c>
      <c r="P14" s="3"/>
      <c r="Q14" s="3" t="s">
        <v>3722</v>
      </c>
      <c r="R14" s="434" t="s">
        <v>3637</v>
      </c>
      <c r="S14" s="430" t="s">
        <v>3819</v>
      </c>
      <c r="T14" s="3"/>
      <c r="U14" s="3" t="s">
        <v>1513</v>
      </c>
      <c r="V14" s="3"/>
      <c r="W14" s="3"/>
      <c r="X14" s="3"/>
      <c r="Y14" s="3" t="s">
        <v>3670</v>
      </c>
      <c r="Z14" s="3"/>
      <c r="AA14" s="3"/>
      <c r="AB14" s="434" t="s">
        <v>1514</v>
      </c>
      <c r="AC14" s="430" t="s">
        <v>1514</v>
      </c>
      <c r="AD14" s="155" t="s">
        <v>3680</v>
      </c>
      <c r="AE14" s="437" t="s">
        <v>3883</v>
      </c>
    </row>
    <row r="15" spans="1:33" x14ac:dyDescent="0.25">
      <c r="A15" s="176" t="s">
        <v>2852</v>
      </c>
      <c r="B15" s="430" t="s">
        <v>3763</v>
      </c>
      <c r="C15" s="176" t="s">
        <v>3745</v>
      </c>
      <c r="D15" s="430" t="s">
        <v>3796</v>
      </c>
      <c r="E15" s="2" t="s">
        <v>1497</v>
      </c>
      <c r="J15" s="154"/>
      <c r="K15" s="3" t="s">
        <v>3639</v>
      </c>
      <c r="L15" s="3"/>
      <c r="M15" s="3"/>
      <c r="N15" s="3"/>
      <c r="O15" s="3"/>
      <c r="P15" s="3"/>
      <c r="Q15" s="3" t="s">
        <v>3723</v>
      </c>
      <c r="R15" s="434" t="s">
        <v>3638</v>
      </c>
      <c r="S15" s="430" t="s">
        <v>3820</v>
      </c>
      <c r="T15" s="3"/>
      <c r="U15" s="3" t="s">
        <v>1514</v>
      </c>
      <c r="V15" s="3"/>
      <c r="W15" s="3"/>
      <c r="X15" s="3"/>
      <c r="Y15" s="3"/>
      <c r="Z15" s="3"/>
      <c r="AA15" s="3"/>
      <c r="AB15" s="434" t="s">
        <v>1515</v>
      </c>
      <c r="AC15" s="430" t="s">
        <v>1515</v>
      </c>
      <c r="AD15" s="155" t="s">
        <v>3681</v>
      </c>
      <c r="AE15" s="437" t="s">
        <v>3884</v>
      </c>
    </row>
    <row r="16" spans="1:33" x14ac:dyDescent="0.25">
      <c r="A16" s="176" t="s">
        <v>3603</v>
      </c>
      <c r="B16" s="430" t="s">
        <v>3764</v>
      </c>
      <c r="C16" s="176" t="s">
        <v>3746</v>
      </c>
      <c r="D16" s="430" t="s">
        <v>3797</v>
      </c>
      <c r="E16" s="2" t="s">
        <v>1497</v>
      </c>
      <c r="J16" s="154"/>
      <c r="K16" s="3" t="s">
        <v>1498</v>
      </c>
      <c r="L16" s="3"/>
      <c r="M16" s="3"/>
      <c r="N16" s="3"/>
      <c r="O16" s="3"/>
      <c r="P16" s="3"/>
      <c r="Q16" s="3" t="s">
        <v>3724</v>
      </c>
      <c r="R16" s="434" t="s">
        <v>1488</v>
      </c>
      <c r="S16" s="430" t="s">
        <v>1488</v>
      </c>
      <c r="U16" s="2" t="s">
        <v>1515</v>
      </c>
      <c r="AA16" s="3"/>
      <c r="AB16" s="434" t="s">
        <v>3656</v>
      </c>
      <c r="AC16" s="430" t="s">
        <v>3859</v>
      </c>
      <c r="AD16" s="155" t="s">
        <v>3682</v>
      </c>
      <c r="AE16" s="437" t="s">
        <v>3885</v>
      </c>
    </row>
    <row r="17" spans="1:31" ht="16.5" thickBot="1" x14ac:dyDescent="0.3">
      <c r="A17" s="176" t="s">
        <v>3604</v>
      </c>
      <c r="B17" s="430" t="s">
        <v>3765</v>
      </c>
      <c r="C17" s="176" t="s">
        <v>3747</v>
      </c>
      <c r="D17" s="430" t="s">
        <v>3798</v>
      </c>
      <c r="E17" s="2" t="s">
        <v>1497</v>
      </c>
      <c r="J17" s="154"/>
      <c r="K17" s="3" t="s">
        <v>1499</v>
      </c>
      <c r="L17" s="3"/>
      <c r="M17" s="3"/>
      <c r="N17" s="3"/>
      <c r="O17" s="3"/>
      <c r="P17" s="3"/>
      <c r="Q17" s="3" t="s">
        <v>3725</v>
      </c>
      <c r="R17" s="434" t="s">
        <v>3639</v>
      </c>
      <c r="S17" s="430" t="s">
        <v>3821</v>
      </c>
      <c r="T17" s="157"/>
      <c r="U17" s="157" t="s">
        <v>3656</v>
      </c>
      <c r="V17" s="157"/>
      <c r="W17" s="157"/>
      <c r="X17" s="157"/>
      <c r="Y17" s="157"/>
      <c r="Z17" s="157"/>
      <c r="AA17" s="157"/>
      <c r="AB17" s="434" t="s">
        <v>3658</v>
      </c>
      <c r="AC17" s="430" t="s">
        <v>3860</v>
      </c>
      <c r="AD17" s="155" t="s">
        <v>3683</v>
      </c>
      <c r="AE17" s="437" t="s">
        <v>3886</v>
      </c>
    </row>
    <row r="18" spans="1:31" x14ac:dyDescent="0.25">
      <c r="A18" s="176" t="s">
        <v>3605</v>
      </c>
      <c r="B18" s="430" t="s">
        <v>3766</v>
      </c>
      <c r="C18" s="176" t="s">
        <v>3748</v>
      </c>
      <c r="D18" s="430" t="s">
        <v>3799</v>
      </c>
      <c r="E18" s="2" t="s">
        <v>1497</v>
      </c>
      <c r="J18" s="154"/>
      <c r="K18" s="3" t="s">
        <v>3640</v>
      </c>
      <c r="L18" s="3"/>
      <c r="M18" s="3"/>
      <c r="N18" s="3"/>
      <c r="O18" s="3"/>
      <c r="P18" s="3"/>
      <c r="Q18" s="3" t="s">
        <v>3709</v>
      </c>
      <c r="R18" s="434" t="s">
        <v>1498</v>
      </c>
      <c r="S18" s="430" t="s">
        <v>1498</v>
      </c>
      <c r="AB18" s="434" t="s">
        <v>3657</v>
      </c>
      <c r="AC18" s="430" t="s">
        <v>3861</v>
      </c>
      <c r="AD18" s="155" t="s">
        <v>3684</v>
      </c>
      <c r="AE18" s="437" t="s">
        <v>3887</v>
      </c>
    </row>
    <row r="19" spans="1:31" x14ac:dyDescent="0.25">
      <c r="A19" s="176" t="s">
        <v>3606</v>
      </c>
      <c r="B19" s="430" t="s">
        <v>3767</v>
      </c>
      <c r="C19" s="176" t="s">
        <v>3749</v>
      </c>
      <c r="D19" s="430" t="s">
        <v>3800</v>
      </c>
      <c r="E19" s="2" t="s">
        <v>1497</v>
      </c>
      <c r="J19" s="154"/>
      <c r="K19" s="3" t="s">
        <v>1490</v>
      </c>
      <c r="L19" s="3"/>
      <c r="M19" s="3"/>
      <c r="N19" s="3"/>
      <c r="O19" s="3"/>
      <c r="P19" s="3"/>
      <c r="Q19" s="3" t="s">
        <v>3726</v>
      </c>
      <c r="R19" s="434" t="s">
        <v>1499</v>
      </c>
      <c r="S19" s="430" t="s">
        <v>1499</v>
      </c>
      <c r="AB19" s="434" t="s">
        <v>3659</v>
      </c>
      <c r="AC19" s="430" t="s">
        <v>3862</v>
      </c>
      <c r="AD19" s="155" t="s">
        <v>3685</v>
      </c>
      <c r="AE19" s="437" t="s">
        <v>3888</v>
      </c>
    </row>
    <row r="20" spans="1:31" x14ac:dyDescent="0.25">
      <c r="A20" s="176" t="s">
        <v>3607</v>
      </c>
      <c r="B20" s="430" t="s">
        <v>3768</v>
      </c>
      <c r="C20" s="176" t="s">
        <v>3619</v>
      </c>
      <c r="D20" s="430" t="s">
        <v>3801</v>
      </c>
      <c r="E20" s="2" t="s">
        <v>1497</v>
      </c>
      <c r="J20" s="154"/>
      <c r="K20" s="3" t="s">
        <v>1491</v>
      </c>
      <c r="L20" s="3"/>
      <c r="M20" s="3"/>
      <c r="N20" s="3"/>
      <c r="O20" s="3"/>
      <c r="P20" s="3"/>
      <c r="Q20" s="3" t="s">
        <v>3727</v>
      </c>
      <c r="R20" s="434" t="s">
        <v>3640</v>
      </c>
      <c r="S20" s="430" t="s">
        <v>3822</v>
      </c>
      <c r="AB20" s="434" t="s">
        <v>3660</v>
      </c>
      <c r="AC20" s="430" t="s">
        <v>3863</v>
      </c>
      <c r="AD20" s="155" t="s">
        <v>3687</v>
      </c>
      <c r="AE20" s="437" t="s">
        <v>3889</v>
      </c>
    </row>
    <row r="21" spans="1:31" ht="16.5" thickBot="1" x14ac:dyDescent="0.3">
      <c r="A21" s="176" t="s">
        <v>1487</v>
      </c>
      <c r="B21" s="430" t="s">
        <v>3769</v>
      </c>
      <c r="C21" s="176" t="s">
        <v>3728</v>
      </c>
      <c r="D21" s="430" t="s">
        <v>3802</v>
      </c>
      <c r="E21" s="2" t="s">
        <v>1497</v>
      </c>
      <c r="J21" s="180" t="s">
        <v>1496</v>
      </c>
      <c r="K21" s="3" t="s">
        <v>1492</v>
      </c>
      <c r="L21" s="3"/>
      <c r="M21" s="3"/>
      <c r="N21" s="3"/>
      <c r="O21" s="3"/>
      <c r="P21" s="3"/>
      <c r="Q21" s="3" t="s">
        <v>3715</v>
      </c>
      <c r="R21" s="434" t="s">
        <v>1490</v>
      </c>
      <c r="S21" s="430" t="s">
        <v>1490</v>
      </c>
      <c r="AB21" s="434" t="s">
        <v>3661</v>
      </c>
      <c r="AC21" s="430" t="s">
        <v>3864</v>
      </c>
      <c r="AD21" s="158" t="s">
        <v>3686</v>
      </c>
      <c r="AE21" s="439" t="s">
        <v>3890</v>
      </c>
    </row>
    <row r="22" spans="1:31" x14ac:dyDescent="0.25">
      <c r="A22" s="176" t="s">
        <v>3608</v>
      </c>
      <c r="B22" s="430" t="s">
        <v>3770</v>
      </c>
      <c r="C22" s="176" t="s">
        <v>3620</v>
      </c>
      <c r="D22" s="430" t="s">
        <v>3803</v>
      </c>
      <c r="E22" s="2" t="s">
        <v>1497</v>
      </c>
      <c r="J22" s="154"/>
      <c r="K22" s="3" t="s">
        <v>1493</v>
      </c>
      <c r="L22" s="3"/>
      <c r="M22" s="3"/>
      <c r="N22" s="3"/>
      <c r="O22" s="3"/>
      <c r="P22" s="3"/>
      <c r="Q22" s="3" t="s">
        <v>3729</v>
      </c>
      <c r="R22" s="434" t="s">
        <v>1491</v>
      </c>
      <c r="S22" s="430" t="s">
        <v>1491</v>
      </c>
      <c r="AB22" s="434" t="s">
        <v>3662</v>
      </c>
      <c r="AC22" s="430" t="s">
        <v>3865</v>
      </c>
    </row>
    <row r="23" spans="1:31" x14ac:dyDescent="0.25">
      <c r="A23" s="176" t="s">
        <v>3609</v>
      </c>
      <c r="B23" s="430" t="s">
        <v>3771</v>
      </c>
      <c r="C23" s="176" t="s">
        <v>3621</v>
      </c>
      <c r="D23" s="430" t="s">
        <v>3804</v>
      </c>
      <c r="E23" s="2" t="s">
        <v>1497</v>
      </c>
      <c r="J23" s="154"/>
      <c r="K23" s="3" t="s">
        <v>1494</v>
      </c>
      <c r="L23" s="3"/>
      <c r="M23" s="3"/>
      <c r="N23" s="3"/>
      <c r="O23" s="3"/>
      <c r="P23" s="3"/>
      <c r="Q23" s="3"/>
      <c r="R23" s="434" t="s">
        <v>1492</v>
      </c>
      <c r="S23" s="430" t="s">
        <v>1492</v>
      </c>
      <c r="AB23" s="434" t="s">
        <v>3663</v>
      </c>
      <c r="AC23" s="430" t="s">
        <v>3866</v>
      </c>
    </row>
    <row r="24" spans="1:31" x14ac:dyDescent="0.25">
      <c r="A24" s="176" t="s">
        <v>3610</v>
      </c>
      <c r="B24" s="430" t="s">
        <v>3772</v>
      </c>
      <c r="C24" s="176" t="s">
        <v>3622</v>
      </c>
      <c r="D24" s="430" t="s">
        <v>3805</v>
      </c>
      <c r="E24" s="2" t="s">
        <v>1497</v>
      </c>
      <c r="J24" s="154"/>
      <c r="K24" s="3" t="s">
        <v>1495</v>
      </c>
      <c r="L24" s="3"/>
      <c r="M24" s="3"/>
      <c r="N24" s="3"/>
      <c r="O24" s="3"/>
      <c r="P24" s="3"/>
      <c r="Q24" s="3"/>
      <c r="R24" s="434" t="s">
        <v>1493</v>
      </c>
      <c r="S24" s="430" t="s">
        <v>1493</v>
      </c>
      <c r="AB24" s="434" t="s">
        <v>3664</v>
      </c>
      <c r="AC24" s="430" t="s">
        <v>3867</v>
      </c>
    </row>
    <row r="25" spans="1:31" x14ac:dyDescent="0.25">
      <c r="A25" s="176" t="s">
        <v>3611</v>
      </c>
      <c r="B25" s="430" t="s">
        <v>3773</v>
      </c>
      <c r="C25" s="176" t="s">
        <v>3730</v>
      </c>
      <c r="D25" s="430" t="s">
        <v>3806</v>
      </c>
      <c r="E25" s="2" t="s">
        <v>1497</v>
      </c>
      <c r="J25" s="154"/>
      <c r="K25" s="3" t="s">
        <v>1500</v>
      </c>
      <c r="L25" s="3"/>
      <c r="M25" s="3"/>
      <c r="N25" s="3"/>
      <c r="O25" s="3"/>
      <c r="P25" s="3"/>
      <c r="Q25" s="3"/>
      <c r="R25" s="434" t="s">
        <v>1494</v>
      </c>
      <c r="S25" s="430" t="s">
        <v>1494</v>
      </c>
      <c r="AB25" s="434" t="s">
        <v>3665</v>
      </c>
      <c r="AC25" s="430" t="s">
        <v>3868</v>
      </c>
    </row>
    <row r="26" spans="1:31" x14ac:dyDescent="0.25">
      <c r="A26" s="176" t="s">
        <v>674</v>
      </c>
      <c r="B26" s="430" t="s">
        <v>3774</v>
      </c>
      <c r="C26" s="176" t="s">
        <v>3619</v>
      </c>
      <c r="D26" s="430" t="s">
        <v>3807</v>
      </c>
      <c r="E26" s="2" t="s">
        <v>1497</v>
      </c>
      <c r="J26" s="154"/>
      <c r="K26" s="3" t="s">
        <v>3731</v>
      </c>
      <c r="L26" s="3"/>
      <c r="M26" s="3"/>
      <c r="N26" s="3"/>
      <c r="O26" s="3"/>
      <c r="P26" s="3"/>
      <c r="Q26" s="3"/>
      <c r="R26" s="434" t="s">
        <v>1495</v>
      </c>
      <c r="S26" s="430" t="s">
        <v>1495</v>
      </c>
      <c r="AB26" s="434" t="s">
        <v>3666</v>
      </c>
      <c r="AC26" s="430" t="s">
        <v>3869</v>
      </c>
    </row>
    <row r="27" spans="1:31" ht="16.5" thickBot="1" x14ac:dyDescent="0.3">
      <c r="A27" s="176" t="s">
        <v>3612</v>
      </c>
      <c r="B27" s="430" t="s">
        <v>3775</v>
      </c>
      <c r="C27" s="177" t="s">
        <v>3623</v>
      </c>
      <c r="D27" s="445" t="s">
        <v>3808</v>
      </c>
      <c r="E27" s="2" t="s">
        <v>1497</v>
      </c>
      <c r="J27" s="156"/>
      <c r="K27" s="157" t="s">
        <v>3732</v>
      </c>
      <c r="L27" s="157"/>
      <c r="M27" s="157"/>
      <c r="N27" s="157"/>
      <c r="O27" s="157"/>
      <c r="P27" s="157"/>
      <c r="Q27" s="157"/>
      <c r="R27" s="434" t="s">
        <v>1500</v>
      </c>
      <c r="S27" s="430" t="s">
        <v>1500</v>
      </c>
      <c r="AB27" s="434" t="s">
        <v>3667</v>
      </c>
      <c r="AC27" s="430" t="s">
        <v>3870</v>
      </c>
    </row>
    <row r="28" spans="1:31" x14ac:dyDescent="0.25">
      <c r="A28" s="176" t="s">
        <v>3613</v>
      </c>
      <c r="B28" s="430" t="s">
        <v>3776</v>
      </c>
      <c r="C28" s="2" t="s">
        <v>1497</v>
      </c>
      <c r="E28" s="2" t="s">
        <v>1497</v>
      </c>
      <c r="R28" s="434" t="s">
        <v>3731</v>
      </c>
      <c r="S28" s="430" t="s">
        <v>3823</v>
      </c>
      <c r="AB28" s="434" t="s">
        <v>3668</v>
      </c>
      <c r="AC28" s="430" t="s">
        <v>3871</v>
      </c>
    </row>
    <row r="29" spans="1:31" x14ac:dyDescent="0.25">
      <c r="A29" s="176" t="s">
        <v>675</v>
      </c>
      <c r="B29" s="430" t="s">
        <v>3777</v>
      </c>
      <c r="C29" s="2" t="s">
        <v>1497</v>
      </c>
      <c r="R29" s="434" t="s">
        <v>3732</v>
      </c>
      <c r="S29" s="430" t="s">
        <v>3824</v>
      </c>
      <c r="AB29" s="434" t="s">
        <v>3669</v>
      </c>
      <c r="AC29" s="430" t="s">
        <v>3872</v>
      </c>
    </row>
    <row r="30" spans="1:31" ht="16.5" thickBot="1" x14ac:dyDescent="0.3">
      <c r="A30" s="176" t="s">
        <v>3614</v>
      </c>
      <c r="B30" s="430" t="s">
        <v>3778</v>
      </c>
      <c r="C30" s="2" t="s">
        <v>1497</v>
      </c>
      <c r="R30" s="434" t="s">
        <v>3641</v>
      </c>
      <c r="S30" s="430" t="s">
        <v>3825</v>
      </c>
      <c r="AB30" s="435" t="s">
        <v>3670</v>
      </c>
      <c r="AC30" s="445" t="s">
        <v>3873</v>
      </c>
    </row>
    <row r="31" spans="1:31" x14ac:dyDescent="0.25">
      <c r="A31" s="176" t="s">
        <v>3615</v>
      </c>
      <c r="B31" s="430" t="s">
        <v>3779</v>
      </c>
      <c r="C31" s="2" t="s">
        <v>1497</v>
      </c>
      <c r="R31" s="434" t="s">
        <v>3642</v>
      </c>
      <c r="S31" s="430" t="s">
        <v>3826</v>
      </c>
    </row>
    <row r="32" spans="1:31" x14ac:dyDescent="0.25">
      <c r="A32" s="176" t="s">
        <v>3616</v>
      </c>
      <c r="B32" s="430" t="s">
        <v>3780</v>
      </c>
      <c r="C32" s="2" t="s">
        <v>1497</v>
      </c>
      <c r="R32" s="434" t="s">
        <v>1481</v>
      </c>
      <c r="S32" s="430" t="s">
        <v>1481</v>
      </c>
    </row>
    <row r="33" spans="1:19" x14ac:dyDescent="0.25">
      <c r="A33" s="176" t="s">
        <v>3733</v>
      </c>
      <c r="B33" s="430" t="s">
        <v>3781</v>
      </c>
      <c r="C33" s="2" t="s">
        <v>1497</v>
      </c>
      <c r="R33" s="434" t="s">
        <v>2859</v>
      </c>
      <c r="S33" s="430" t="s">
        <v>649</v>
      </c>
    </row>
    <row r="34" spans="1:19" x14ac:dyDescent="0.25">
      <c r="A34" s="176" t="s">
        <v>3734</v>
      </c>
      <c r="B34" s="430" t="s">
        <v>3782</v>
      </c>
      <c r="C34" s="2" t="s">
        <v>1497</v>
      </c>
      <c r="R34" s="434" t="s">
        <v>3643</v>
      </c>
      <c r="S34" s="430" t="s">
        <v>3827</v>
      </c>
    </row>
    <row r="35" spans="1:19" x14ac:dyDescent="0.25">
      <c r="A35" s="176" t="s">
        <v>674</v>
      </c>
      <c r="B35" s="430" t="s">
        <v>674</v>
      </c>
      <c r="C35" s="2" t="s">
        <v>1497</v>
      </c>
      <c r="R35" s="434" t="s">
        <v>1485</v>
      </c>
      <c r="S35" s="430" t="s">
        <v>1485</v>
      </c>
    </row>
    <row r="36" spans="1:19" x14ac:dyDescent="0.25">
      <c r="A36" s="176" t="s">
        <v>2835</v>
      </c>
      <c r="B36" s="430" t="s">
        <v>3783</v>
      </c>
      <c r="R36" s="434" t="s">
        <v>3644</v>
      </c>
      <c r="S36" s="430" t="s">
        <v>3828</v>
      </c>
    </row>
    <row r="37" spans="1:19" x14ac:dyDescent="0.25">
      <c r="A37" s="176" t="s">
        <v>3617</v>
      </c>
      <c r="B37" s="430" t="s">
        <v>3784</v>
      </c>
      <c r="R37" s="434" t="s">
        <v>3645</v>
      </c>
      <c r="S37" s="430" t="s">
        <v>3829</v>
      </c>
    </row>
    <row r="38" spans="1:19" ht="16.5" thickBot="1" x14ac:dyDescent="0.3">
      <c r="A38" s="177" t="s">
        <v>3618</v>
      </c>
      <c r="B38" s="445" t="s">
        <v>3785</v>
      </c>
      <c r="R38" s="434" t="s">
        <v>3646</v>
      </c>
      <c r="S38" s="430" t="s">
        <v>3830</v>
      </c>
    </row>
    <row r="39" spans="1:19" x14ac:dyDescent="0.25">
      <c r="R39" s="434" t="s">
        <v>3647</v>
      </c>
      <c r="S39" s="430" t="s">
        <v>3831</v>
      </c>
    </row>
    <row r="40" spans="1:19" x14ac:dyDescent="0.25">
      <c r="R40" s="434" t="s">
        <v>3648</v>
      </c>
      <c r="S40" s="430" t="s">
        <v>3832</v>
      </c>
    </row>
    <row r="41" spans="1:19" x14ac:dyDescent="0.25">
      <c r="R41" s="434" t="s">
        <v>3649</v>
      </c>
      <c r="S41" s="430" t="s">
        <v>3833</v>
      </c>
    </row>
    <row r="42" spans="1:19" x14ac:dyDescent="0.25">
      <c r="R42" s="434" t="s">
        <v>3650</v>
      </c>
      <c r="S42" s="430" t="s">
        <v>3834</v>
      </c>
    </row>
    <row r="43" spans="1:19" x14ac:dyDescent="0.25">
      <c r="R43" s="434" t="s">
        <v>3651</v>
      </c>
      <c r="S43" s="430" t="s">
        <v>3835</v>
      </c>
    </row>
    <row r="44" spans="1:19" x14ac:dyDescent="0.25">
      <c r="R44" s="434" t="s">
        <v>3706</v>
      </c>
      <c r="S44" s="430" t="s">
        <v>3836</v>
      </c>
    </row>
    <row r="45" spans="1:19" x14ac:dyDescent="0.25">
      <c r="R45" s="434" t="s">
        <v>3709</v>
      </c>
      <c r="S45" s="430" t="s">
        <v>3837</v>
      </c>
    </row>
    <row r="46" spans="1:19" x14ac:dyDescent="0.25">
      <c r="R46" s="434" t="s">
        <v>3713</v>
      </c>
      <c r="S46" s="430" t="s">
        <v>3838</v>
      </c>
    </row>
    <row r="47" spans="1:19" x14ac:dyDescent="0.25">
      <c r="R47" s="434" t="s">
        <v>3715</v>
      </c>
      <c r="S47" s="430" t="s">
        <v>3839</v>
      </c>
    </row>
    <row r="48" spans="1:19" x14ac:dyDescent="0.25">
      <c r="R48" s="434" t="s">
        <v>3652</v>
      </c>
      <c r="S48" s="430" t="s">
        <v>3840</v>
      </c>
    </row>
    <row r="49" spans="18:19" x14ac:dyDescent="0.25">
      <c r="R49" s="434" t="s">
        <v>3707</v>
      </c>
      <c r="S49" s="430" t="s">
        <v>3841</v>
      </c>
    </row>
    <row r="50" spans="18:19" x14ac:dyDescent="0.25">
      <c r="R50" s="434" t="s">
        <v>3710</v>
      </c>
      <c r="S50" s="430" t="s">
        <v>3842</v>
      </c>
    </row>
    <row r="51" spans="18:19" x14ac:dyDescent="0.25">
      <c r="R51" s="434" t="s">
        <v>3706</v>
      </c>
      <c r="S51" s="430" t="s">
        <v>3836</v>
      </c>
    </row>
    <row r="52" spans="18:19" x14ac:dyDescent="0.25">
      <c r="R52" s="434" t="s">
        <v>3716</v>
      </c>
      <c r="S52" s="430" t="s">
        <v>3843</v>
      </c>
    </row>
    <row r="53" spans="18:19" x14ac:dyDescent="0.25">
      <c r="R53" s="434" t="s">
        <v>3717</v>
      </c>
      <c r="S53" s="430" t="s">
        <v>3844</v>
      </c>
    </row>
    <row r="54" spans="18:19" x14ac:dyDescent="0.25">
      <c r="R54" s="434" t="s">
        <v>3713</v>
      </c>
      <c r="S54" s="430" t="s">
        <v>3838</v>
      </c>
    </row>
    <row r="55" spans="18:19" x14ac:dyDescent="0.25">
      <c r="R55" s="434" t="s">
        <v>3719</v>
      </c>
      <c r="S55" s="430" t="s">
        <v>3845</v>
      </c>
    </row>
    <row r="56" spans="18:19" x14ac:dyDescent="0.25">
      <c r="R56" s="434" t="s">
        <v>3720</v>
      </c>
      <c r="S56" s="430" t="s">
        <v>3846</v>
      </c>
    </row>
    <row r="57" spans="18:19" x14ac:dyDescent="0.25">
      <c r="R57" s="434" t="s">
        <v>3721</v>
      </c>
      <c r="S57" s="430" t="s">
        <v>3847</v>
      </c>
    </row>
    <row r="58" spans="18:19" x14ac:dyDescent="0.25">
      <c r="R58" s="434" t="s">
        <v>3722</v>
      </c>
      <c r="S58" s="430" t="s">
        <v>3848</v>
      </c>
    </row>
    <row r="59" spans="18:19" x14ac:dyDescent="0.25">
      <c r="R59" s="434" t="s">
        <v>3723</v>
      </c>
      <c r="S59" s="430" t="s">
        <v>3849</v>
      </c>
    </row>
    <row r="60" spans="18:19" x14ac:dyDescent="0.25">
      <c r="R60" s="434" t="s">
        <v>3724</v>
      </c>
      <c r="S60" s="430" t="s">
        <v>3850</v>
      </c>
    </row>
    <row r="61" spans="18:19" x14ac:dyDescent="0.25">
      <c r="R61" s="434" t="s">
        <v>3725</v>
      </c>
      <c r="S61" s="430" t="s">
        <v>3851</v>
      </c>
    </row>
    <row r="62" spans="18:19" x14ac:dyDescent="0.25">
      <c r="R62" s="434" t="s">
        <v>3709</v>
      </c>
      <c r="S62" s="430" t="s">
        <v>3837</v>
      </c>
    </row>
    <row r="63" spans="18:19" x14ac:dyDescent="0.25">
      <c r="R63" s="434" t="s">
        <v>3726</v>
      </c>
      <c r="S63" s="430" t="s">
        <v>3852</v>
      </c>
    </row>
    <row r="64" spans="18:19" x14ac:dyDescent="0.25">
      <c r="R64" s="434" t="s">
        <v>3727</v>
      </c>
      <c r="S64" s="430" t="s">
        <v>3853</v>
      </c>
    </row>
    <row r="65" spans="18:19" x14ac:dyDescent="0.25">
      <c r="R65" s="434" t="s">
        <v>3715</v>
      </c>
      <c r="S65" s="430" t="s">
        <v>3854</v>
      </c>
    </row>
    <row r="66" spans="18:19" ht="16.5" thickBot="1" x14ac:dyDescent="0.3">
      <c r="R66" s="435" t="s">
        <v>3729</v>
      </c>
      <c r="S66" s="445" t="s">
        <v>3855</v>
      </c>
    </row>
  </sheetData>
  <sortState xmlns:xlrd2="http://schemas.microsoft.com/office/spreadsheetml/2017/richdata2" ref="C7:C31">
    <sortCondition ref="C7"/>
  </sortState>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619" id="{E2B42A94-CEDF-44D0-A120-A49274EB4B76}">
            <xm:f>OR('Add. information private labels'!$B$48="",'Add. information private labels'!$B$48=$AD$3)</xm:f>
            <x14:dxf/>
          </x14:cfRule>
          <xm:sqref>C47:G47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FF308-76F3-493D-8F20-A14FB97FAA48}">
  <sheetPr codeName="Sheet3">
    <tabColor rgb="FFFF0000"/>
  </sheetPr>
  <dimension ref="A1"/>
  <sheetViews>
    <sheetView workbookViewId="0"/>
  </sheetViews>
  <sheetFormatPr baseColWidth="10" defaultColWidth="9" defaultRowHeight="14.2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0000"/>
  </sheetPr>
  <dimension ref="A1:D19"/>
  <sheetViews>
    <sheetView zoomScaleNormal="100" workbookViewId="0">
      <selection activeCell="B20" sqref="B20"/>
    </sheetView>
  </sheetViews>
  <sheetFormatPr baseColWidth="10" defaultColWidth="11" defaultRowHeight="15.75" x14ac:dyDescent="0.25"/>
  <cols>
    <col min="1" max="1" width="9.5" style="2" bestFit="1" customWidth="1"/>
    <col min="2" max="2" width="46" style="2" bestFit="1" customWidth="1"/>
    <col min="3" max="3" width="99" style="2" bestFit="1" customWidth="1"/>
    <col min="4" max="4" width="18" style="2" bestFit="1" customWidth="1"/>
    <col min="5" max="16384" width="11" style="2"/>
  </cols>
  <sheetData>
    <row r="1" spans="1:4" ht="24.75" customHeight="1" x14ac:dyDescent="0.25">
      <c r="A1" s="31" t="s">
        <v>225</v>
      </c>
      <c r="B1" s="31" t="s">
        <v>383</v>
      </c>
      <c r="C1" s="31" t="s">
        <v>384</v>
      </c>
      <c r="D1" s="32" t="s">
        <v>396</v>
      </c>
    </row>
    <row r="2" spans="1:4" x14ac:dyDescent="0.25">
      <c r="A2" s="2" t="s">
        <v>224</v>
      </c>
      <c r="B2" s="36" t="s">
        <v>393</v>
      </c>
      <c r="C2" s="36" t="s">
        <v>385</v>
      </c>
      <c r="D2" s="36" t="s">
        <v>397</v>
      </c>
    </row>
    <row r="3" spans="1:4" x14ac:dyDescent="0.25">
      <c r="B3" s="36" t="s">
        <v>392</v>
      </c>
      <c r="C3" s="36" t="s">
        <v>386</v>
      </c>
      <c r="D3" s="36" t="s">
        <v>397</v>
      </c>
    </row>
    <row r="4" spans="1:4" x14ac:dyDescent="0.25">
      <c r="B4" s="36" t="s">
        <v>390</v>
      </c>
      <c r="C4" s="36" t="s">
        <v>387</v>
      </c>
      <c r="D4" s="36" t="s">
        <v>397</v>
      </c>
    </row>
    <row r="5" spans="1:4" x14ac:dyDescent="0.25">
      <c r="B5" s="36" t="s">
        <v>406</v>
      </c>
      <c r="C5" s="36" t="s">
        <v>388</v>
      </c>
      <c r="D5" s="36" t="s">
        <v>397</v>
      </c>
    </row>
    <row r="6" spans="1:4" x14ac:dyDescent="0.25">
      <c r="B6" s="36" t="s">
        <v>405</v>
      </c>
      <c r="C6" s="36" t="s">
        <v>389</v>
      </c>
      <c r="D6" s="36" t="s">
        <v>397</v>
      </c>
    </row>
    <row r="7" spans="1:4" x14ac:dyDescent="0.25">
      <c r="B7" s="36" t="s">
        <v>391</v>
      </c>
      <c r="C7" s="36" t="s">
        <v>395</v>
      </c>
      <c r="D7" s="36" t="s">
        <v>397</v>
      </c>
    </row>
    <row r="8" spans="1:4" x14ac:dyDescent="0.25">
      <c r="B8" s="36" t="s">
        <v>401</v>
      </c>
      <c r="C8" s="36" t="s">
        <v>400</v>
      </c>
      <c r="D8" s="36" t="s">
        <v>397</v>
      </c>
    </row>
    <row r="9" spans="1:4" x14ac:dyDescent="0.25">
      <c r="B9" s="36" t="s">
        <v>407</v>
      </c>
      <c r="C9" s="36" t="s">
        <v>408</v>
      </c>
      <c r="D9" s="36" t="s">
        <v>397</v>
      </c>
    </row>
    <row r="10" spans="1:4" x14ac:dyDescent="0.25">
      <c r="B10" s="36" t="s">
        <v>403</v>
      </c>
      <c r="C10" s="36" t="s">
        <v>404</v>
      </c>
      <c r="D10" s="36" t="s">
        <v>397</v>
      </c>
    </row>
    <row r="11" spans="1:4" s="35" customFormat="1" x14ac:dyDescent="0.25">
      <c r="B11" s="36" t="s">
        <v>409</v>
      </c>
      <c r="C11" s="36" t="s">
        <v>385</v>
      </c>
      <c r="D11" s="36" t="s">
        <v>397</v>
      </c>
    </row>
    <row r="12" spans="1:4" x14ac:dyDescent="0.25">
      <c r="B12" s="36" t="s">
        <v>410</v>
      </c>
      <c r="C12" s="36" t="s">
        <v>386</v>
      </c>
      <c r="D12" s="36" t="s">
        <v>397</v>
      </c>
    </row>
    <row r="13" spans="1:4" x14ac:dyDescent="0.25">
      <c r="B13" s="36" t="s">
        <v>411</v>
      </c>
      <c r="C13" s="36" t="s">
        <v>387</v>
      </c>
      <c r="D13" s="36" t="s">
        <v>397</v>
      </c>
    </row>
    <row r="14" spans="1:4" x14ac:dyDescent="0.25">
      <c r="B14" s="36" t="s">
        <v>412</v>
      </c>
      <c r="C14" s="36" t="s">
        <v>388</v>
      </c>
      <c r="D14" s="36" t="s">
        <v>397</v>
      </c>
    </row>
    <row r="15" spans="1:4" x14ac:dyDescent="0.25">
      <c r="B15" s="36" t="s">
        <v>413</v>
      </c>
      <c r="C15" s="36" t="s">
        <v>395</v>
      </c>
      <c r="D15" s="36" t="s">
        <v>397</v>
      </c>
    </row>
    <row r="16" spans="1:4" x14ac:dyDescent="0.25">
      <c r="B16" s="36" t="s">
        <v>414</v>
      </c>
      <c r="C16" s="36" t="s">
        <v>408</v>
      </c>
      <c r="D16" s="36" t="s">
        <v>397</v>
      </c>
    </row>
    <row r="17" spans="2:4" x14ac:dyDescent="0.25">
      <c r="B17" s="36" t="s">
        <v>415</v>
      </c>
      <c r="C17" s="36" t="s">
        <v>404</v>
      </c>
      <c r="D17" s="36" t="s">
        <v>397</v>
      </c>
    </row>
    <row r="18" spans="2:4" x14ac:dyDescent="0.25">
      <c r="B18" s="37" t="s">
        <v>394</v>
      </c>
      <c r="C18" s="37" t="s">
        <v>402</v>
      </c>
      <c r="D18" s="37" t="s">
        <v>397</v>
      </c>
    </row>
    <row r="19" spans="2:4" x14ac:dyDescent="0.25">
      <c r="B19" s="2" t="s">
        <v>429</v>
      </c>
      <c r="C19" s="2" t="s">
        <v>430</v>
      </c>
      <c r="D19" s="37" t="s">
        <v>397</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390"/>
  <sheetViews>
    <sheetView showGridLines="0" workbookViewId="0">
      <selection activeCell="A23" sqref="A23"/>
    </sheetView>
  </sheetViews>
  <sheetFormatPr baseColWidth="10" defaultColWidth="9" defaultRowHeight="15" x14ac:dyDescent="0.25"/>
  <cols>
    <col min="1" max="1" width="59.875" style="121" bestFit="1" customWidth="1"/>
    <col min="2" max="16384" width="9" style="45"/>
  </cols>
  <sheetData>
    <row r="1" spans="1:1" x14ac:dyDescent="0.25">
      <c r="A1" s="121" t="s">
        <v>1134</v>
      </c>
    </row>
    <row r="2" spans="1:1" x14ac:dyDescent="0.25">
      <c r="A2" s="121" t="s">
        <v>637</v>
      </c>
    </row>
    <row r="3" spans="1:1" x14ac:dyDescent="0.25">
      <c r="A3" s="121" t="s">
        <v>1033</v>
      </c>
    </row>
    <row r="4" spans="1:1" x14ac:dyDescent="0.25">
      <c r="A4" s="121" t="s">
        <v>1036</v>
      </c>
    </row>
    <row r="5" spans="1:1" x14ac:dyDescent="0.25">
      <c r="A5" s="121" t="s">
        <v>639</v>
      </c>
    </row>
    <row r="6" spans="1:1" x14ac:dyDescent="0.25">
      <c r="A6" s="121" t="s">
        <v>640</v>
      </c>
    </row>
    <row r="7" spans="1:1" x14ac:dyDescent="0.25">
      <c r="A7" s="121" t="s">
        <v>1042</v>
      </c>
    </row>
    <row r="8" spans="1:1" x14ac:dyDescent="0.25">
      <c r="A8" s="121" t="s">
        <v>1043</v>
      </c>
    </row>
    <row r="9" spans="1:1" x14ac:dyDescent="0.25">
      <c r="A9" s="121" t="s">
        <v>632</v>
      </c>
    </row>
    <row r="10" spans="1:1" x14ac:dyDescent="0.25">
      <c r="A10" s="121" t="s">
        <v>1040</v>
      </c>
    </row>
    <row r="11" spans="1:1" x14ac:dyDescent="0.25">
      <c r="A11" s="121" t="s">
        <v>1046</v>
      </c>
    </row>
    <row r="12" spans="1:1" x14ac:dyDescent="0.25">
      <c r="A12" s="121" t="s">
        <v>633</v>
      </c>
    </row>
    <row r="13" spans="1:1" x14ac:dyDescent="0.25">
      <c r="A13" s="121" t="s">
        <v>634</v>
      </c>
    </row>
    <row r="14" spans="1:1" x14ac:dyDescent="0.25">
      <c r="A14" s="121" t="s">
        <v>1044</v>
      </c>
    </row>
    <row r="15" spans="1:1" x14ac:dyDescent="0.25">
      <c r="A15" s="121" t="s">
        <v>490</v>
      </c>
    </row>
    <row r="16" spans="1:1" x14ac:dyDescent="0.25">
      <c r="A16" s="121" t="s">
        <v>630</v>
      </c>
    </row>
    <row r="17" spans="1:1" x14ac:dyDescent="0.25">
      <c r="A17" s="121" t="s">
        <v>638</v>
      </c>
    </row>
    <row r="18" spans="1:1" x14ac:dyDescent="0.25">
      <c r="A18" s="121" t="s">
        <v>1056</v>
      </c>
    </row>
    <row r="19" spans="1:1" x14ac:dyDescent="0.25">
      <c r="A19" s="121" t="s">
        <v>491</v>
      </c>
    </row>
    <row r="20" spans="1:1" x14ac:dyDescent="0.25">
      <c r="A20" s="121" t="s">
        <v>200</v>
      </c>
    </row>
    <row r="21" spans="1:1" x14ac:dyDescent="0.25">
      <c r="A21" s="121" t="s">
        <v>1054</v>
      </c>
    </row>
    <row r="22" spans="1:1" x14ac:dyDescent="0.25">
      <c r="A22" s="121" t="s">
        <v>1157</v>
      </c>
    </row>
    <row r="23" spans="1:1" x14ac:dyDescent="0.25">
      <c r="A23" s="121" t="s">
        <v>1038</v>
      </c>
    </row>
    <row r="24" spans="1:1" x14ac:dyDescent="0.25">
      <c r="A24" s="121" t="s">
        <v>1058</v>
      </c>
    </row>
    <row r="25" spans="1:1" x14ac:dyDescent="0.25">
      <c r="A25" s="121" t="s">
        <v>1060</v>
      </c>
    </row>
    <row r="26" spans="1:1" x14ac:dyDescent="0.25">
      <c r="A26" s="121" t="s">
        <v>1062</v>
      </c>
    </row>
    <row r="27" spans="1:1" x14ac:dyDescent="0.25">
      <c r="A27" s="121" t="s">
        <v>493</v>
      </c>
    </row>
    <row r="28" spans="1:1" x14ac:dyDescent="0.25">
      <c r="A28" s="121" t="s">
        <v>492</v>
      </c>
    </row>
    <row r="29" spans="1:1" x14ac:dyDescent="0.25">
      <c r="A29" s="121" t="s">
        <v>1068</v>
      </c>
    </row>
    <row r="30" spans="1:1" x14ac:dyDescent="0.25">
      <c r="A30" s="121" t="s">
        <v>1066</v>
      </c>
    </row>
    <row r="31" spans="1:1" x14ac:dyDescent="0.25">
      <c r="A31" s="121" t="s">
        <v>1070</v>
      </c>
    </row>
    <row r="32" spans="1:1" x14ac:dyDescent="0.25">
      <c r="A32" s="121" t="s">
        <v>627</v>
      </c>
    </row>
    <row r="33" spans="1:1" x14ac:dyDescent="0.25">
      <c r="A33" s="121" t="s">
        <v>1086</v>
      </c>
    </row>
    <row r="34" spans="1:1" x14ac:dyDescent="0.25">
      <c r="A34" s="121" t="s">
        <v>1088</v>
      </c>
    </row>
    <row r="35" spans="1:1" x14ac:dyDescent="0.25">
      <c r="A35" s="121" t="s">
        <v>1090</v>
      </c>
    </row>
    <row r="36" spans="1:1" x14ac:dyDescent="0.25">
      <c r="A36" s="121" t="s">
        <v>629</v>
      </c>
    </row>
    <row r="37" spans="1:1" x14ac:dyDescent="0.25">
      <c r="A37" s="121" t="s">
        <v>1072</v>
      </c>
    </row>
    <row r="38" spans="1:1" x14ac:dyDescent="0.25">
      <c r="A38" s="121" t="s">
        <v>628</v>
      </c>
    </row>
    <row r="39" spans="1:1" x14ac:dyDescent="0.25">
      <c r="A39" s="121" t="s">
        <v>496</v>
      </c>
    </row>
    <row r="40" spans="1:1" x14ac:dyDescent="0.25">
      <c r="A40" s="121" t="s">
        <v>626</v>
      </c>
    </row>
    <row r="41" spans="1:1" x14ac:dyDescent="0.25">
      <c r="A41" s="121" t="s">
        <v>624</v>
      </c>
    </row>
    <row r="42" spans="1:1" x14ac:dyDescent="0.25">
      <c r="A42" s="121" t="s">
        <v>1092</v>
      </c>
    </row>
    <row r="43" spans="1:1" x14ac:dyDescent="0.25">
      <c r="A43" s="121" t="s">
        <v>1166</v>
      </c>
    </row>
    <row r="44" spans="1:1" x14ac:dyDescent="0.25">
      <c r="A44" s="121" t="s">
        <v>636</v>
      </c>
    </row>
    <row r="45" spans="1:1" x14ac:dyDescent="0.25">
      <c r="A45" s="121" t="s">
        <v>621</v>
      </c>
    </row>
    <row r="46" spans="1:1" x14ac:dyDescent="0.25">
      <c r="A46" s="121" t="s">
        <v>622</v>
      </c>
    </row>
    <row r="47" spans="1:1" x14ac:dyDescent="0.25">
      <c r="A47" s="121" t="s">
        <v>620</v>
      </c>
    </row>
    <row r="48" spans="1:1" x14ac:dyDescent="0.25">
      <c r="A48" s="121" t="s">
        <v>1074</v>
      </c>
    </row>
    <row r="49" spans="1:1" x14ac:dyDescent="0.25">
      <c r="A49" s="121" t="s">
        <v>1075</v>
      </c>
    </row>
    <row r="50" spans="1:1" x14ac:dyDescent="0.25">
      <c r="A50" s="121" t="s">
        <v>1076</v>
      </c>
    </row>
    <row r="51" spans="1:1" x14ac:dyDescent="0.25">
      <c r="A51" s="121" t="s">
        <v>1077</v>
      </c>
    </row>
    <row r="52" spans="1:1" x14ac:dyDescent="0.25">
      <c r="A52" s="121" t="s">
        <v>1078</v>
      </c>
    </row>
    <row r="53" spans="1:1" x14ac:dyDescent="0.25">
      <c r="A53" s="121" t="s">
        <v>1079</v>
      </c>
    </row>
    <row r="54" spans="1:1" x14ac:dyDescent="0.25">
      <c r="A54" s="121" t="s">
        <v>1080</v>
      </c>
    </row>
    <row r="55" spans="1:1" x14ac:dyDescent="0.25">
      <c r="A55" s="121" t="s">
        <v>1081</v>
      </c>
    </row>
    <row r="56" spans="1:1" x14ac:dyDescent="0.25">
      <c r="A56" s="121" t="s">
        <v>1082</v>
      </c>
    </row>
    <row r="57" spans="1:1" x14ac:dyDescent="0.25">
      <c r="A57" s="121" t="s">
        <v>1083</v>
      </c>
    </row>
    <row r="58" spans="1:1" x14ac:dyDescent="0.25">
      <c r="A58" s="121" t="s">
        <v>1084</v>
      </c>
    </row>
    <row r="59" spans="1:1" x14ac:dyDescent="0.25">
      <c r="A59" s="121" t="s">
        <v>1085</v>
      </c>
    </row>
    <row r="60" spans="1:1" x14ac:dyDescent="0.25">
      <c r="A60" s="121" t="s">
        <v>495</v>
      </c>
    </row>
    <row r="61" spans="1:1" x14ac:dyDescent="0.25">
      <c r="A61" s="121" t="s">
        <v>625</v>
      </c>
    </row>
    <row r="62" spans="1:1" x14ac:dyDescent="0.25">
      <c r="A62" s="121" t="s">
        <v>623</v>
      </c>
    </row>
    <row r="63" spans="1:1" x14ac:dyDescent="0.25">
      <c r="A63" s="121" t="s">
        <v>494</v>
      </c>
    </row>
    <row r="64" spans="1:1" x14ac:dyDescent="0.25">
      <c r="A64" s="121" t="s">
        <v>1097</v>
      </c>
    </row>
    <row r="65" spans="1:1" x14ac:dyDescent="0.25">
      <c r="A65" s="121" t="s">
        <v>1101</v>
      </c>
    </row>
    <row r="66" spans="1:1" x14ac:dyDescent="0.25">
      <c r="A66" s="121" t="s">
        <v>1064</v>
      </c>
    </row>
    <row r="67" spans="1:1" x14ac:dyDescent="0.25">
      <c r="A67" s="121" t="s">
        <v>1099</v>
      </c>
    </row>
    <row r="68" spans="1:1" x14ac:dyDescent="0.25">
      <c r="A68" s="121" t="s">
        <v>1106</v>
      </c>
    </row>
    <row r="69" spans="1:1" x14ac:dyDescent="0.25">
      <c r="A69" s="121" t="s">
        <v>1108</v>
      </c>
    </row>
    <row r="70" spans="1:1" x14ac:dyDescent="0.25">
      <c r="A70" s="121" t="s">
        <v>1110</v>
      </c>
    </row>
    <row r="71" spans="1:1" x14ac:dyDescent="0.25">
      <c r="A71" s="121" t="s">
        <v>1112</v>
      </c>
    </row>
    <row r="72" spans="1:1" x14ac:dyDescent="0.25">
      <c r="A72" s="121" t="s">
        <v>1093</v>
      </c>
    </row>
    <row r="73" spans="1:1" x14ac:dyDescent="0.25">
      <c r="A73" s="121" t="s">
        <v>1114</v>
      </c>
    </row>
    <row r="74" spans="1:1" x14ac:dyDescent="0.25">
      <c r="A74" s="121" t="s">
        <v>1122</v>
      </c>
    </row>
    <row r="75" spans="1:1" x14ac:dyDescent="0.25">
      <c r="A75" s="121" t="s">
        <v>1120</v>
      </c>
    </row>
    <row r="76" spans="1:1" x14ac:dyDescent="0.25">
      <c r="A76" s="121" t="s">
        <v>1116</v>
      </c>
    </row>
    <row r="77" spans="1:1" x14ac:dyDescent="0.25">
      <c r="A77" s="121" t="s">
        <v>1130</v>
      </c>
    </row>
    <row r="78" spans="1:1" x14ac:dyDescent="0.25">
      <c r="A78" s="121" t="s">
        <v>1124</v>
      </c>
    </row>
    <row r="79" spans="1:1" x14ac:dyDescent="0.25">
      <c r="A79" s="121" t="s">
        <v>1118</v>
      </c>
    </row>
    <row r="80" spans="1:1" x14ac:dyDescent="0.25">
      <c r="A80" s="121" t="s">
        <v>497</v>
      </c>
    </row>
    <row r="81" spans="1:1" x14ac:dyDescent="0.25">
      <c r="A81" s="121" t="s">
        <v>1104</v>
      </c>
    </row>
    <row r="82" spans="1:1" x14ac:dyDescent="0.25">
      <c r="A82" s="121" t="s">
        <v>1439</v>
      </c>
    </row>
    <row r="83" spans="1:1" x14ac:dyDescent="0.25">
      <c r="A83" s="121" t="s">
        <v>1132</v>
      </c>
    </row>
    <row r="84" spans="1:1" x14ac:dyDescent="0.25">
      <c r="A84" s="121" t="s">
        <v>1095</v>
      </c>
    </row>
    <row r="85" spans="1:1" x14ac:dyDescent="0.25">
      <c r="A85" s="121" t="s">
        <v>1034</v>
      </c>
    </row>
    <row r="86" spans="1:1" x14ac:dyDescent="0.25">
      <c r="A86" s="121" t="s">
        <v>501</v>
      </c>
    </row>
    <row r="87" spans="1:1" x14ac:dyDescent="0.25">
      <c r="A87" s="121" t="s">
        <v>499</v>
      </c>
    </row>
    <row r="88" spans="1:1" x14ac:dyDescent="0.25">
      <c r="A88" s="121" t="s">
        <v>1144</v>
      </c>
    </row>
    <row r="89" spans="1:1" x14ac:dyDescent="0.25">
      <c r="A89" s="121" t="s">
        <v>1146</v>
      </c>
    </row>
    <row r="90" spans="1:1" x14ac:dyDescent="0.25">
      <c r="A90" s="121" t="s">
        <v>1103</v>
      </c>
    </row>
    <row r="91" spans="1:1" x14ac:dyDescent="0.25">
      <c r="A91" s="121" t="s">
        <v>498</v>
      </c>
    </row>
    <row r="92" spans="1:1" x14ac:dyDescent="0.25">
      <c r="A92" s="121" t="s">
        <v>1142</v>
      </c>
    </row>
    <row r="93" spans="1:1" x14ac:dyDescent="0.25">
      <c r="A93" s="121" t="s">
        <v>594</v>
      </c>
    </row>
    <row r="94" spans="1:1" x14ac:dyDescent="0.25">
      <c r="A94" s="121" t="s">
        <v>502</v>
      </c>
    </row>
    <row r="95" spans="1:1" x14ac:dyDescent="0.25">
      <c r="A95" s="121" t="s">
        <v>1149</v>
      </c>
    </row>
    <row r="96" spans="1:1" x14ac:dyDescent="0.25">
      <c r="A96" s="121" t="s">
        <v>1151</v>
      </c>
    </row>
    <row r="97" spans="1:1" x14ac:dyDescent="0.25">
      <c r="A97" s="121" t="s">
        <v>503</v>
      </c>
    </row>
    <row r="98" spans="1:1" x14ac:dyDescent="0.25">
      <c r="A98" s="121" t="s">
        <v>1152</v>
      </c>
    </row>
    <row r="99" spans="1:1" x14ac:dyDescent="0.25">
      <c r="A99" s="121" t="s">
        <v>1155</v>
      </c>
    </row>
    <row r="100" spans="1:1" x14ac:dyDescent="0.25">
      <c r="A100" s="121" t="s">
        <v>504</v>
      </c>
    </row>
    <row r="101" spans="1:1" x14ac:dyDescent="0.25">
      <c r="A101" s="121" t="s">
        <v>1162</v>
      </c>
    </row>
    <row r="102" spans="1:1" x14ac:dyDescent="0.25">
      <c r="A102" s="121" t="s">
        <v>1160</v>
      </c>
    </row>
    <row r="103" spans="1:1" x14ac:dyDescent="0.25">
      <c r="A103" s="121" t="s">
        <v>510</v>
      </c>
    </row>
    <row r="104" spans="1:1" x14ac:dyDescent="0.25">
      <c r="A104" s="121" t="s">
        <v>507</v>
      </c>
    </row>
    <row r="105" spans="1:1" x14ac:dyDescent="0.25">
      <c r="A105" s="121" t="s">
        <v>508</v>
      </c>
    </row>
    <row r="106" spans="1:1" x14ac:dyDescent="0.25">
      <c r="A106" s="121" t="s">
        <v>514</v>
      </c>
    </row>
    <row r="107" spans="1:1" x14ac:dyDescent="0.25">
      <c r="A107" s="121" t="s">
        <v>511</v>
      </c>
    </row>
    <row r="108" spans="1:1" x14ac:dyDescent="0.25">
      <c r="A108" s="121" t="s">
        <v>1172</v>
      </c>
    </row>
    <row r="109" spans="1:1" x14ac:dyDescent="0.25">
      <c r="A109" s="121" t="s">
        <v>519</v>
      </c>
    </row>
    <row r="110" spans="1:1" x14ac:dyDescent="0.25">
      <c r="A110" s="121" t="s">
        <v>1170</v>
      </c>
    </row>
    <row r="111" spans="1:1" x14ac:dyDescent="0.25">
      <c r="A111" s="121" t="s">
        <v>523</v>
      </c>
    </row>
    <row r="112" spans="1:1" x14ac:dyDescent="0.25">
      <c r="A112" s="121" t="s">
        <v>517</v>
      </c>
    </row>
    <row r="113" spans="1:1" x14ac:dyDescent="0.25">
      <c r="A113" s="121" t="s">
        <v>1158</v>
      </c>
    </row>
    <row r="114" spans="1:1" x14ac:dyDescent="0.25">
      <c r="A114" s="121" t="s">
        <v>1164</v>
      </c>
    </row>
    <row r="115" spans="1:1" x14ac:dyDescent="0.25">
      <c r="A115" s="121" t="s">
        <v>1174</v>
      </c>
    </row>
    <row r="116" spans="1:1" x14ac:dyDescent="0.25">
      <c r="A116" s="121" t="s">
        <v>520</v>
      </c>
    </row>
    <row r="117" spans="1:1" x14ac:dyDescent="0.25">
      <c r="A117" s="121" t="s">
        <v>1176</v>
      </c>
    </row>
    <row r="118" spans="1:1" x14ac:dyDescent="0.25">
      <c r="A118" s="121" t="s">
        <v>512</v>
      </c>
    </row>
    <row r="119" spans="1:1" x14ac:dyDescent="0.25">
      <c r="A119" s="121" t="s">
        <v>1168</v>
      </c>
    </row>
    <row r="120" spans="1:1" x14ac:dyDescent="0.25">
      <c r="A120" s="121" t="s">
        <v>513</v>
      </c>
    </row>
    <row r="121" spans="1:1" x14ac:dyDescent="0.25">
      <c r="A121" s="121" t="s">
        <v>505</v>
      </c>
    </row>
    <row r="122" spans="1:1" x14ac:dyDescent="0.25">
      <c r="A122" s="121" t="s">
        <v>528</v>
      </c>
    </row>
    <row r="123" spans="1:1" x14ac:dyDescent="0.25">
      <c r="A123" s="121" t="s">
        <v>1184</v>
      </c>
    </row>
    <row r="124" spans="1:1" x14ac:dyDescent="0.25">
      <c r="A124" s="121" t="s">
        <v>1207</v>
      </c>
    </row>
    <row r="125" spans="1:1" x14ac:dyDescent="0.25">
      <c r="A125" s="121" t="s">
        <v>1192</v>
      </c>
    </row>
    <row r="126" spans="1:1" x14ac:dyDescent="0.25">
      <c r="A126" s="121" t="s">
        <v>530</v>
      </c>
    </row>
    <row r="127" spans="1:1" x14ac:dyDescent="0.25">
      <c r="A127" s="121" t="s">
        <v>527</v>
      </c>
    </row>
    <row r="128" spans="1:1" x14ac:dyDescent="0.25">
      <c r="A128" s="121" t="s">
        <v>529</v>
      </c>
    </row>
    <row r="129" spans="1:1" x14ac:dyDescent="0.25">
      <c r="A129" s="121" t="s">
        <v>1182</v>
      </c>
    </row>
    <row r="130" spans="1:1" x14ac:dyDescent="0.25">
      <c r="A130" s="121" t="s">
        <v>1319</v>
      </c>
    </row>
    <row r="131" spans="1:1" x14ac:dyDescent="0.25">
      <c r="A131" s="121" t="s">
        <v>1199</v>
      </c>
    </row>
    <row r="132" spans="1:1" x14ac:dyDescent="0.25">
      <c r="A132" s="121" t="s">
        <v>531</v>
      </c>
    </row>
    <row r="133" spans="1:1" x14ac:dyDescent="0.25">
      <c r="A133" s="121" t="s">
        <v>1188</v>
      </c>
    </row>
    <row r="134" spans="1:1" x14ac:dyDescent="0.25">
      <c r="A134" s="121" t="s">
        <v>1048</v>
      </c>
    </row>
    <row r="135" spans="1:1" x14ac:dyDescent="0.25">
      <c r="A135" s="121" t="s">
        <v>1193</v>
      </c>
    </row>
    <row r="136" spans="1:1" x14ac:dyDescent="0.25">
      <c r="A136" s="121" t="s">
        <v>1197</v>
      </c>
    </row>
    <row r="137" spans="1:1" x14ac:dyDescent="0.25">
      <c r="A137" s="121" t="s">
        <v>1195</v>
      </c>
    </row>
    <row r="138" spans="1:1" x14ac:dyDescent="0.25">
      <c r="A138" s="121" t="s">
        <v>1190</v>
      </c>
    </row>
    <row r="139" spans="1:1" x14ac:dyDescent="0.25">
      <c r="A139" s="121" t="s">
        <v>524</v>
      </c>
    </row>
    <row r="140" spans="1:1" x14ac:dyDescent="0.25">
      <c r="A140" s="121" t="s">
        <v>1186</v>
      </c>
    </row>
    <row r="141" spans="1:1" x14ac:dyDescent="0.25">
      <c r="A141" s="121" t="s">
        <v>525</v>
      </c>
    </row>
    <row r="142" spans="1:1" x14ac:dyDescent="0.25">
      <c r="A142" s="121" t="s">
        <v>1204</v>
      </c>
    </row>
    <row r="143" spans="1:1" x14ac:dyDescent="0.25">
      <c r="A143" s="121" t="s">
        <v>1201</v>
      </c>
    </row>
    <row r="144" spans="1:1" x14ac:dyDescent="0.25">
      <c r="A144" s="121" t="s">
        <v>1202</v>
      </c>
    </row>
    <row r="145" spans="1:1" x14ac:dyDescent="0.25">
      <c r="A145" s="121" t="s">
        <v>1205</v>
      </c>
    </row>
    <row r="146" spans="1:1" x14ac:dyDescent="0.25">
      <c r="A146" s="121" t="s">
        <v>1203</v>
      </c>
    </row>
    <row r="147" spans="1:1" x14ac:dyDescent="0.25">
      <c r="A147" s="121" t="s">
        <v>1206</v>
      </c>
    </row>
    <row r="148" spans="1:1" x14ac:dyDescent="0.25">
      <c r="A148" s="121" t="s">
        <v>532</v>
      </c>
    </row>
    <row r="149" spans="1:1" x14ac:dyDescent="0.25">
      <c r="A149" s="121" t="s">
        <v>1209</v>
      </c>
    </row>
    <row r="150" spans="1:1" x14ac:dyDescent="0.25">
      <c r="A150" s="121" t="s">
        <v>1211</v>
      </c>
    </row>
    <row r="151" spans="1:1" x14ac:dyDescent="0.25">
      <c r="A151" s="121" t="s">
        <v>542</v>
      </c>
    </row>
    <row r="152" spans="1:1" x14ac:dyDescent="0.25">
      <c r="A152" s="121" t="s">
        <v>586</v>
      </c>
    </row>
    <row r="153" spans="1:1" x14ac:dyDescent="0.25">
      <c r="A153" s="121" t="s">
        <v>606</v>
      </c>
    </row>
    <row r="154" spans="1:1" x14ac:dyDescent="0.25">
      <c r="A154" s="121" t="s">
        <v>582</v>
      </c>
    </row>
    <row r="155" spans="1:1" x14ac:dyDescent="0.25">
      <c r="A155" s="121" t="s">
        <v>1215</v>
      </c>
    </row>
    <row r="156" spans="1:1" x14ac:dyDescent="0.25">
      <c r="A156" s="121" t="s">
        <v>1217</v>
      </c>
    </row>
    <row r="157" spans="1:1" x14ac:dyDescent="0.25">
      <c r="A157" s="121" t="s">
        <v>1219</v>
      </c>
    </row>
    <row r="158" spans="1:1" x14ac:dyDescent="0.25">
      <c r="A158" s="121" t="s">
        <v>535</v>
      </c>
    </row>
    <row r="159" spans="1:1" x14ac:dyDescent="0.25">
      <c r="A159" s="121" t="s">
        <v>1213</v>
      </c>
    </row>
    <row r="160" spans="1:1" x14ac:dyDescent="0.25">
      <c r="A160" s="121" t="s">
        <v>536</v>
      </c>
    </row>
    <row r="161" spans="1:1" x14ac:dyDescent="0.25">
      <c r="A161" s="121" t="s">
        <v>1221</v>
      </c>
    </row>
    <row r="162" spans="1:1" x14ac:dyDescent="0.25">
      <c r="A162" s="121" t="s">
        <v>538</v>
      </c>
    </row>
    <row r="163" spans="1:1" x14ac:dyDescent="0.25">
      <c r="A163" s="121" t="s">
        <v>1229</v>
      </c>
    </row>
    <row r="164" spans="1:1" x14ac:dyDescent="0.25">
      <c r="A164" s="121" t="s">
        <v>1227</v>
      </c>
    </row>
    <row r="165" spans="1:1" x14ac:dyDescent="0.25">
      <c r="A165" s="121" t="s">
        <v>1231</v>
      </c>
    </row>
    <row r="166" spans="1:1" x14ac:dyDescent="0.25">
      <c r="A166" s="121" t="s">
        <v>539</v>
      </c>
    </row>
    <row r="167" spans="1:1" x14ac:dyDescent="0.25">
      <c r="A167" s="121" t="s">
        <v>540</v>
      </c>
    </row>
    <row r="168" spans="1:1" x14ac:dyDescent="0.25">
      <c r="A168" s="121" t="s">
        <v>541</v>
      </c>
    </row>
    <row r="169" spans="1:1" x14ac:dyDescent="0.25">
      <c r="A169" s="121" t="s">
        <v>1235</v>
      </c>
    </row>
    <row r="170" spans="1:1" x14ac:dyDescent="0.25">
      <c r="A170" s="121" t="s">
        <v>1233</v>
      </c>
    </row>
    <row r="171" spans="1:1" x14ac:dyDescent="0.25">
      <c r="A171" s="121" t="s">
        <v>1241</v>
      </c>
    </row>
    <row r="172" spans="1:1" x14ac:dyDescent="0.25">
      <c r="A172" s="121" t="s">
        <v>1239</v>
      </c>
    </row>
    <row r="173" spans="1:1" x14ac:dyDescent="0.25">
      <c r="A173" s="121" t="s">
        <v>1243</v>
      </c>
    </row>
    <row r="174" spans="1:1" x14ac:dyDescent="0.25">
      <c r="A174" s="121" t="s">
        <v>1237</v>
      </c>
    </row>
    <row r="175" spans="1:1" x14ac:dyDescent="0.25">
      <c r="A175" s="121" t="s">
        <v>1223</v>
      </c>
    </row>
    <row r="176" spans="1:1" x14ac:dyDescent="0.25">
      <c r="A176" s="121" t="s">
        <v>533</v>
      </c>
    </row>
    <row r="177" spans="1:1" x14ac:dyDescent="0.25">
      <c r="A177" s="121" t="s">
        <v>544</v>
      </c>
    </row>
    <row r="178" spans="1:1" x14ac:dyDescent="0.25">
      <c r="A178" s="121" t="s">
        <v>537</v>
      </c>
    </row>
    <row r="179" spans="1:1" x14ac:dyDescent="0.25">
      <c r="A179" s="121" t="s">
        <v>543</v>
      </c>
    </row>
    <row r="180" spans="1:1" x14ac:dyDescent="0.25">
      <c r="A180" s="121" t="s">
        <v>1247</v>
      </c>
    </row>
    <row r="181" spans="1:1" x14ac:dyDescent="0.25">
      <c r="A181" s="121" t="s">
        <v>1257</v>
      </c>
    </row>
    <row r="182" spans="1:1" x14ac:dyDescent="0.25">
      <c r="A182" s="121" t="s">
        <v>1245</v>
      </c>
    </row>
    <row r="183" spans="1:1" x14ac:dyDescent="0.25">
      <c r="A183" s="121" t="s">
        <v>1255</v>
      </c>
    </row>
    <row r="184" spans="1:1" x14ac:dyDescent="0.25">
      <c r="A184" s="121" t="s">
        <v>1251</v>
      </c>
    </row>
    <row r="185" spans="1:1" x14ac:dyDescent="0.25">
      <c r="A185" s="121" t="s">
        <v>1253</v>
      </c>
    </row>
    <row r="186" spans="1:1" x14ac:dyDescent="0.25">
      <c r="A186" s="121" t="s">
        <v>1261</v>
      </c>
    </row>
    <row r="187" spans="1:1" x14ac:dyDescent="0.25">
      <c r="A187" s="121" t="s">
        <v>546</v>
      </c>
    </row>
    <row r="188" spans="1:1" x14ac:dyDescent="0.25">
      <c r="A188" s="121" t="s">
        <v>545</v>
      </c>
    </row>
    <row r="189" spans="1:1" x14ac:dyDescent="0.25">
      <c r="A189" s="121" t="s">
        <v>1259</v>
      </c>
    </row>
    <row r="190" spans="1:1" x14ac:dyDescent="0.25">
      <c r="A190" s="121" t="s">
        <v>547</v>
      </c>
    </row>
    <row r="191" spans="1:1" x14ac:dyDescent="0.25">
      <c r="A191" s="121" t="s">
        <v>548</v>
      </c>
    </row>
    <row r="192" spans="1:1" x14ac:dyDescent="0.25">
      <c r="A192" s="121" t="s">
        <v>553</v>
      </c>
    </row>
    <row r="193" spans="1:1" x14ac:dyDescent="0.25">
      <c r="A193" s="121" t="s">
        <v>549</v>
      </c>
    </row>
    <row r="194" spans="1:1" x14ac:dyDescent="0.25">
      <c r="A194" s="121" t="s">
        <v>1263</v>
      </c>
    </row>
    <row r="195" spans="1:1" x14ac:dyDescent="0.25">
      <c r="A195" s="121" t="s">
        <v>1265</v>
      </c>
    </row>
    <row r="196" spans="1:1" x14ac:dyDescent="0.25">
      <c r="A196" s="121" t="s">
        <v>550</v>
      </c>
    </row>
    <row r="197" spans="1:1" x14ac:dyDescent="0.25">
      <c r="A197" s="121" t="s">
        <v>1267</v>
      </c>
    </row>
    <row r="198" spans="1:1" x14ac:dyDescent="0.25">
      <c r="A198" s="121" t="s">
        <v>1269</v>
      </c>
    </row>
    <row r="199" spans="1:1" x14ac:dyDescent="0.25">
      <c r="A199" s="121" t="s">
        <v>1271</v>
      </c>
    </row>
    <row r="200" spans="1:1" x14ac:dyDescent="0.25">
      <c r="A200" s="121" t="s">
        <v>555</v>
      </c>
    </row>
    <row r="201" spans="1:1" x14ac:dyDescent="0.25">
      <c r="A201" s="121" t="s">
        <v>526</v>
      </c>
    </row>
    <row r="202" spans="1:1" x14ac:dyDescent="0.25">
      <c r="A202" s="121" t="s">
        <v>1273</v>
      </c>
    </row>
    <row r="203" spans="1:1" x14ac:dyDescent="0.25">
      <c r="A203" s="121" t="s">
        <v>1275</v>
      </c>
    </row>
    <row r="204" spans="1:1" x14ac:dyDescent="0.25">
      <c r="A204" s="121" t="s">
        <v>554</v>
      </c>
    </row>
    <row r="205" spans="1:1" x14ac:dyDescent="0.25">
      <c r="A205" s="121" t="s">
        <v>551</v>
      </c>
    </row>
    <row r="206" spans="1:1" x14ac:dyDescent="0.25">
      <c r="A206" s="121" t="s">
        <v>552</v>
      </c>
    </row>
    <row r="207" spans="1:1" x14ac:dyDescent="0.25">
      <c r="A207" s="121" t="s">
        <v>556</v>
      </c>
    </row>
    <row r="208" spans="1:1" x14ac:dyDescent="0.25">
      <c r="A208" s="121" t="s">
        <v>1277</v>
      </c>
    </row>
    <row r="209" spans="1:1" x14ac:dyDescent="0.25">
      <c r="A209" s="121" t="s">
        <v>557</v>
      </c>
    </row>
    <row r="210" spans="1:1" x14ac:dyDescent="0.25">
      <c r="A210" s="121" t="s">
        <v>599</v>
      </c>
    </row>
    <row r="211" spans="1:1" x14ac:dyDescent="0.25">
      <c r="A211" s="121" t="s">
        <v>1281</v>
      </c>
    </row>
    <row r="212" spans="1:1" x14ac:dyDescent="0.25">
      <c r="A212" s="121" t="s">
        <v>1283</v>
      </c>
    </row>
    <row r="213" spans="1:1" x14ac:dyDescent="0.25">
      <c r="A213" s="121" t="s">
        <v>1297</v>
      </c>
    </row>
    <row r="214" spans="1:1" x14ac:dyDescent="0.25">
      <c r="A214" s="121" t="s">
        <v>1138</v>
      </c>
    </row>
    <row r="215" spans="1:1" x14ac:dyDescent="0.25">
      <c r="A215" s="121" t="s">
        <v>1309</v>
      </c>
    </row>
    <row r="216" spans="1:1" x14ac:dyDescent="0.25">
      <c r="A216" s="121" t="s">
        <v>1249</v>
      </c>
    </row>
    <row r="217" spans="1:1" x14ac:dyDescent="0.25">
      <c r="A217" s="121" t="s">
        <v>1279</v>
      </c>
    </row>
    <row r="218" spans="1:1" x14ac:dyDescent="0.25">
      <c r="A218" s="121" t="s">
        <v>1285</v>
      </c>
    </row>
    <row r="219" spans="1:1" x14ac:dyDescent="0.25">
      <c r="A219" s="121" t="s">
        <v>1287</v>
      </c>
    </row>
    <row r="220" spans="1:1" x14ac:dyDescent="0.25">
      <c r="A220" s="121" t="s">
        <v>1289</v>
      </c>
    </row>
    <row r="221" spans="1:1" x14ac:dyDescent="0.25">
      <c r="A221" s="121" t="s">
        <v>1305</v>
      </c>
    </row>
    <row r="222" spans="1:1" x14ac:dyDescent="0.25">
      <c r="A222" s="121" t="s">
        <v>1291</v>
      </c>
    </row>
    <row r="223" spans="1:1" x14ac:dyDescent="0.25">
      <c r="A223" s="121" t="s">
        <v>1299</v>
      </c>
    </row>
    <row r="224" spans="1:1" x14ac:dyDescent="0.25">
      <c r="A224" s="121" t="s">
        <v>1301</v>
      </c>
    </row>
    <row r="225" spans="1:1" x14ac:dyDescent="0.25">
      <c r="A225" s="121" t="s">
        <v>1353</v>
      </c>
    </row>
    <row r="226" spans="1:1" x14ac:dyDescent="0.25">
      <c r="A226" s="121" t="s">
        <v>1293</v>
      </c>
    </row>
    <row r="227" spans="1:1" x14ac:dyDescent="0.25">
      <c r="A227" s="121" t="s">
        <v>1330</v>
      </c>
    </row>
    <row r="228" spans="1:1" x14ac:dyDescent="0.25">
      <c r="A228" s="121" t="s">
        <v>1295</v>
      </c>
    </row>
    <row r="229" spans="1:1" x14ac:dyDescent="0.25">
      <c r="A229" s="121" t="s">
        <v>1303</v>
      </c>
    </row>
    <row r="230" spans="1:1" x14ac:dyDescent="0.25">
      <c r="A230" s="121" t="s">
        <v>1443</v>
      </c>
    </row>
    <row r="231" spans="1:1" x14ac:dyDescent="0.25">
      <c r="A231" s="121" t="s">
        <v>559</v>
      </c>
    </row>
    <row r="232" spans="1:1" x14ac:dyDescent="0.25">
      <c r="A232" s="121" t="s">
        <v>1311</v>
      </c>
    </row>
    <row r="233" spans="1:1" x14ac:dyDescent="0.25">
      <c r="A233" s="121" t="s">
        <v>560</v>
      </c>
    </row>
    <row r="234" spans="1:1" x14ac:dyDescent="0.25">
      <c r="A234" s="121" t="s">
        <v>1391</v>
      </c>
    </row>
    <row r="235" spans="1:1" x14ac:dyDescent="0.25">
      <c r="A235" s="121" t="s">
        <v>1315</v>
      </c>
    </row>
    <row r="236" spans="1:1" x14ac:dyDescent="0.25">
      <c r="A236" s="121" t="s">
        <v>562</v>
      </c>
    </row>
    <row r="237" spans="1:1" x14ac:dyDescent="0.25">
      <c r="A237" s="121" t="s">
        <v>563</v>
      </c>
    </row>
    <row r="238" spans="1:1" x14ac:dyDescent="0.25">
      <c r="A238" s="121" t="s">
        <v>1313</v>
      </c>
    </row>
    <row r="239" spans="1:1" x14ac:dyDescent="0.25">
      <c r="A239" s="121" t="s">
        <v>1140</v>
      </c>
    </row>
    <row r="240" spans="1:1" x14ac:dyDescent="0.25">
      <c r="A240" s="121" t="s">
        <v>515</v>
      </c>
    </row>
    <row r="241" spans="1:1" x14ac:dyDescent="0.25">
      <c r="A241" s="121" t="s">
        <v>561</v>
      </c>
    </row>
    <row r="242" spans="1:1" x14ac:dyDescent="0.25">
      <c r="A242" s="121" t="s">
        <v>564</v>
      </c>
    </row>
    <row r="243" spans="1:1" x14ac:dyDescent="0.25">
      <c r="A243" s="121" t="s">
        <v>1325</v>
      </c>
    </row>
    <row r="244" spans="1:1" x14ac:dyDescent="0.25">
      <c r="A244" s="121" t="s">
        <v>1318</v>
      </c>
    </row>
    <row r="245" spans="1:1" x14ac:dyDescent="0.25">
      <c r="A245" s="121" t="s">
        <v>565</v>
      </c>
    </row>
    <row r="246" spans="1:1" x14ac:dyDescent="0.25">
      <c r="A246" s="121" t="s">
        <v>1316</v>
      </c>
    </row>
    <row r="247" spans="1:1" x14ac:dyDescent="0.25">
      <c r="A247" s="121" t="s">
        <v>569</v>
      </c>
    </row>
    <row r="248" spans="1:1" x14ac:dyDescent="0.25">
      <c r="A248" s="121" t="s">
        <v>1321</v>
      </c>
    </row>
    <row r="249" spans="1:1" x14ac:dyDescent="0.25">
      <c r="A249" s="121" t="s">
        <v>1323</v>
      </c>
    </row>
    <row r="250" spans="1:1" x14ac:dyDescent="0.25">
      <c r="A250" s="121" t="s">
        <v>566</v>
      </c>
    </row>
    <row r="251" spans="1:1" x14ac:dyDescent="0.25">
      <c r="A251" s="121" t="s">
        <v>567</v>
      </c>
    </row>
    <row r="252" spans="1:1" x14ac:dyDescent="0.25">
      <c r="A252" s="121" t="s">
        <v>568</v>
      </c>
    </row>
    <row r="253" spans="1:1" x14ac:dyDescent="0.25">
      <c r="A253" s="121" t="s">
        <v>1327</v>
      </c>
    </row>
    <row r="254" spans="1:1" x14ac:dyDescent="0.25">
      <c r="A254" s="121" t="s">
        <v>571</v>
      </c>
    </row>
    <row r="255" spans="1:1" x14ac:dyDescent="0.25">
      <c r="A255" s="121" t="s">
        <v>1339</v>
      </c>
    </row>
    <row r="256" spans="1:1" x14ac:dyDescent="0.25">
      <c r="A256" s="121" t="s">
        <v>570</v>
      </c>
    </row>
    <row r="257" spans="1:1" x14ac:dyDescent="0.25">
      <c r="A257" s="121" t="s">
        <v>575</v>
      </c>
    </row>
    <row r="258" spans="1:1" x14ac:dyDescent="0.25">
      <c r="A258" s="121" t="s">
        <v>574</v>
      </c>
    </row>
    <row r="259" spans="1:1" x14ac:dyDescent="0.25">
      <c r="A259" s="121" t="s">
        <v>1347</v>
      </c>
    </row>
    <row r="260" spans="1:1" x14ac:dyDescent="0.25">
      <c r="A260" s="121" t="s">
        <v>1328</v>
      </c>
    </row>
    <row r="261" spans="1:1" x14ac:dyDescent="0.25">
      <c r="A261" s="121" t="s">
        <v>573</v>
      </c>
    </row>
    <row r="262" spans="1:1" x14ac:dyDescent="0.25">
      <c r="A262" s="121" t="s">
        <v>1332</v>
      </c>
    </row>
    <row r="263" spans="1:1" x14ac:dyDescent="0.25">
      <c r="A263" s="121" t="s">
        <v>1336</v>
      </c>
    </row>
    <row r="264" spans="1:1" x14ac:dyDescent="0.25">
      <c r="A264" s="121" t="s">
        <v>1337</v>
      </c>
    </row>
    <row r="265" spans="1:1" x14ac:dyDescent="0.25">
      <c r="A265" s="121" t="s">
        <v>1341</v>
      </c>
    </row>
    <row r="266" spans="1:1" x14ac:dyDescent="0.25">
      <c r="A266" s="121" t="s">
        <v>1334</v>
      </c>
    </row>
    <row r="267" spans="1:1" x14ac:dyDescent="0.25">
      <c r="A267" s="121" t="s">
        <v>572</v>
      </c>
    </row>
    <row r="268" spans="1:1" x14ac:dyDescent="0.25">
      <c r="A268" s="121" t="s">
        <v>1343</v>
      </c>
    </row>
    <row r="269" spans="1:1" x14ac:dyDescent="0.25">
      <c r="A269" s="121" t="s">
        <v>1345</v>
      </c>
    </row>
    <row r="270" spans="1:1" x14ac:dyDescent="0.25">
      <c r="A270" s="121" t="s">
        <v>576</v>
      </c>
    </row>
    <row r="271" spans="1:1" x14ac:dyDescent="0.25">
      <c r="A271" s="121" t="s">
        <v>1136</v>
      </c>
    </row>
    <row r="272" spans="1:1" x14ac:dyDescent="0.25">
      <c r="A272" s="121" t="s">
        <v>580</v>
      </c>
    </row>
    <row r="273" spans="1:1" x14ac:dyDescent="0.25">
      <c r="A273" s="121" t="s">
        <v>506</v>
      </c>
    </row>
    <row r="274" spans="1:1" x14ac:dyDescent="0.25">
      <c r="A274" s="121" t="s">
        <v>578</v>
      </c>
    </row>
    <row r="275" spans="1:1" x14ac:dyDescent="0.25">
      <c r="A275" s="121" t="s">
        <v>509</v>
      </c>
    </row>
    <row r="276" spans="1:1" x14ac:dyDescent="0.25">
      <c r="A276" s="121" t="s">
        <v>1052</v>
      </c>
    </row>
    <row r="277" spans="1:1" x14ac:dyDescent="0.25">
      <c r="A277" s="121" t="s">
        <v>516</v>
      </c>
    </row>
    <row r="278" spans="1:1" x14ac:dyDescent="0.25">
      <c r="A278" s="121" t="s">
        <v>522</v>
      </c>
    </row>
    <row r="279" spans="1:1" x14ac:dyDescent="0.25">
      <c r="A279" s="121" t="s">
        <v>579</v>
      </c>
    </row>
    <row r="280" spans="1:1" x14ac:dyDescent="0.25">
      <c r="A280" s="121" t="s">
        <v>577</v>
      </c>
    </row>
    <row r="281" spans="1:1" x14ac:dyDescent="0.25">
      <c r="A281" s="121" t="s">
        <v>1357</v>
      </c>
    </row>
    <row r="282" spans="1:1" x14ac:dyDescent="0.25">
      <c r="A282" s="121" t="s">
        <v>1355</v>
      </c>
    </row>
    <row r="283" spans="1:1" x14ac:dyDescent="0.25">
      <c r="A283" s="121" t="s">
        <v>1349</v>
      </c>
    </row>
    <row r="284" spans="1:1" x14ac:dyDescent="0.25">
      <c r="A284" s="121" t="s">
        <v>1050</v>
      </c>
    </row>
    <row r="285" spans="1:1" x14ac:dyDescent="0.25">
      <c r="A285" s="121" t="s">
        <v>631</v>
      </c>
    </row>
    <row r="286" spans="1:1" x14ac:dyDescent="0.25">
      <c r="A286" s="121" t="s">
        <v>581</v>
      </c>
    </row>
    <row r="287" spans="1:1" x14ac:dyDescent="0.25">
      <c r="A287" s="121" t="s">
        <v>1370</v>
      </c>
    </row>
    <row r="288" spans="1:1" x14ac:dyDescent="0.25">
      <c r="A288" s="121" t="s">
        <v>1359</v>
      </c>
    </row>
    <row r="289" spans="1:1" x14ac:dyDescent="0.25">
      <c r="A289" s="121" t="s">
        <v>341</v>
      </c>
    </row>
    <row r="290" spans="1:1" x14ac:dyDescent="0.25">
      <c r="A290" s="121" t="s">
        <v>583</v>
      </c>
    </row>
    <row r="291" spans="1:1" x14ac:dyDescent="0.25">
      <c r="A291" s="121" t="s">
        <v>585</v>
      </c>
    </row>
    <row r="292" spans="1:1" x14ac:dyDescent="0.25">
      <c r="A292" s="121" t="s">
        <v>1362</v>
      </c>
    </row>
    <row r="293" spans="1:1" x14ac:dyDescent="0.25">
      <c r="A293" s="121" t="s">
        <v>1363</v>
      </c>
    </row>
    <row r="294" spans="1:1" x14ac:dyDescent="0.25">
      <c r="A294" s="121" t="s">
        <v>342</v>
      </c>
    </row>
    <row r="295" spans="1:1" x14ac:dyDescent="0.25">
      <c r="A295" s="121" t="s">
        <v>584</v>
      </c>
    </row>
    <row r="296" spans="1:1" x14ac:dyDescent="0.25">
      <c r="A296" s="121" t="s">
        <v>1368</v>
      </c>
    </row>
    <row r="297" spans="1:1" x14ac:dyDescent="0.25">
      <c r="A297" s="121" t="s">
        <v>1148</v>
      </c>
    </row>
    <row r="298" spans="1:1" x14ac:dyDescent="0.25">
      <c r="A298" s="121" t="s">
        <v>1366</v>
      </c>
    </row>
    <row r="299" spans="1:1" x14ac:dyDescent="0.25">
      <c r="A299" s="121" t="s">
        <v>558</v>
      </c>
    </row>
    <row r="300" spans="1:1" x14ac:dyDescent="0.25">
      <c r="A300" s="121" t="s">
        <v>1364</v>
      </c>
    </row>
    <row r="301" spans="1:1" x14ac:dyDescent="0.25">
      <c r="A301" s="121" t="s">
        <v>518</v>
      </c>
    </row>
    <row r="302" spans="1:1" x14ac:dyDescent="0.25">
      <c r="A302" s="121" t="s">
        <v>588</v>
      </c>
    </row>
    <row r="303" spans="1:1" x14ac:dyDescent="0.25">
      <c r="A303" s="121" t="s">
        <v>589</v>
      </c>
    </row>
    <row r="304" spans="1:1" x14ac:dyDescent="0.25">
      <c r="A304" s="121" t="s">
        <v>1372</v>
      </c>
    </row>
    <row r="305" spans="1:1" x14ac:dyDescent="0.25">
      <c r="A305" s="121" t="s">
        <v>587</v>
      </c>
    </row>
    <row r="306" spans="1:1" x14ac:dyDescent="0.25">
      <c r="A306" s="121" t="s">
        <v>590</v>
      </c>
    </row>
    <row r="307" spans="1:1" x14ac:dyDescent="0.25">
      <c r="A307" s="121" t="s">
        <v>1126</v>
      </c>
    </row>
    <row r="308" spans="1:1" x14ac:dyDescent="0.25">
      <c r="A308" s="121" t="s">
        <v>1128</v>
      </c>
    </row>
    <row r="309" spans="1:1" x14ac:dyDescent="0.25">
      <c r="A309" s="121" t="s">
        <v>1351</v>
      </c>
    </row>
    <row r="310" spans="1:1" x14ac:dyDescent="0.25">
      <c r="A310" s="121" t="s">
        <v>1387</v>
      </c>
    </row>
    <row r="311" spans="1:1" x14ac:dyDescent="0.25">
      <c r="A311" s="121" t="s">
        <v>1374</v>
      </c>
    </row>
    <row r="312" spans="1:1" x14ac:dyDescent="0.25">
      <c r="A312" s="121" t="s">
        <v>1375</v>
      </c>
    </row>
    <row r="313" spans="1:1" x14ac:dyDescent="0.25">
      <c r="A313" s="121" t="s">
        <v>1376</v>
      </c>
    </row>
    <row r="314" spans="1:1" x14ac:dyDescent="0.25">
      <c r="A314" s="121" t="s">
        <v>1377</v>
      </c>
    </row>
    <row r="315" spans="1:1" x14ac:dyDescent="0.25">
      <c r="A315" s="121" t="s">
        <v>1378</v>
      </c>
    </row>
    <row r="316" spans="1:1" x14ac:dyDescent="0.25">
      <c r="A316" s="121" t="s">
        <v>1380</v>
      </c>
    </row>
    <row r="317" spans="1:1" x14ac:dyDescent="0.25">
      <c r="A317" s="121" t="s">
        <v>1381</v>
      </c>
    </row>
    <row r="318" spans="1:1" x14ac:dyDescent="0.25">
      <c r="A318" s="121" t="s">
        <v>1382</v>
      </c>
    </row>
    <row r="319" spans="1:1" x14ac:dyDescent="0.25">
      <c r="A319" s="121" t="s">
        <v>1383</v>
      </c>
    </row>
    <row r="320" spans="1:1" x14ac:dyDescent="0.25">
      <c r="A320" s="121" t="s">
        <v>1384</v>
      </c>
    </row>
    <row r="321" spans="1:1" x14ac:dyDescent="0.25">
      <c r="A321" s="121" t="s">
        <v>1385</v>
      </c>
    </row>
    <row r="322" spans="1:1" x14ac:dyDescent="0.25">
      <c r="A322" s="121" t="s">
        <v>1386</v>
      </c>
    </row>
    <row r="323" spans="1:1" x14ac:dyDescent="0.25">
      <c r="A323" s="121" t="s">
        <v>593</v>
      </c>
    </row>
    <row r="324" spans="1:1" x14ac:dyDescent="0.25">
      <c r="A324" s="121" t="s">
        <v>592</v>
      </c>
    </row>
    <row r="325" spans="1:1" x14ac:dyDescent="0.25">
      <c r="A325" s="121" t="s">
        <v>591</v>
      </c>
    </row>
    <row r="326" spans="1:1" x14ac:dyDescent="0.25">
      <c r="A326" s="121" t="s">
        <v>1389</v>
      </c>
    </row>
    <row r="327" spans="1:1" x14ac:dyDescent="0.25">
      <c r="A327" s="121" t="s">
        <v>1393</v>
      </c>
    </row>
    <row r="328" spans="1:1" x14ac:dyDescent="0.25">
      <c r="A328" s="121" t="s">
        <v>600</v>
      </c>
    </row>
    <row r="329" spans="1:1" x14ac:dyDescent="0.25">
      <c r="A329" s="121" t="s">
        <v>1455</v>
      </c>
    </row>
    <row r="330" spans="1:1" x14ac:dyDescent="0.25">
      <c r="A330" s="121" t="s">
        <v>596</v>
      </c>
    </row>
    <row r="331" spans="1:1" x14ac:dyDescent="0.25">
      <c r="A331" s="121" t="s">
        <v>1400</v>
      </c>
    </row>
    <row r="332" spans="1:1" x14ac:dyDescent="0.25">
      <c r="A332" s="121" t="s">
        <v>597</v>
      </c>
    </row>
    <row r="333" spans="1:1" x14ac:dyDescent="0.25">
      <c r="A333" s="121" t="s">
        <v>598</v>
      </c>
    </row>
    <row r="334" spans="1:1" x14ac:dyDescent="0.25">
      <c r="A334" s="121" t="s">
        <v>1402</v>
      </c>
    </row>
    <row r="335" spans="1:1" x14ac:dyDescent="0.25">
      <c r="A335" s="121" t="s">
        <v>601</v>
      </c>
    </row>
    <row r="336" spans="1:1" x14ac:dyDescent="0.25">
      <c r="A336" s="121" t="s">
        <v>1404</v>
      </c>
    </row>
    <row r="337" spans="1:1" x14ac:dyDescent="0.25">
      <c r="A337" s="121" t="s">
        <v>603</v>
      </c>
    </row>
    <row r="338" spans="1:1" x14ac:dyDescent="0.25">
      <c r="A338" s="121" t="s">
        <v>595</v>
      </c>
    </row>
    <row r="339" spans="1:1" x14ac:dyDescent="0.25">
      <c r="A339" s="121" t="s">
        <v>602</v>
      </c>
    </row>
    <row r="340" spans="1:1" x14ac:dyDescent="0.25">
      <c r="A340" s="121" t="s">
        <v>1396</v>
      </c>
    </row>
    <row r="341" spans="1:1" x14ac:dyDescent="0.25">
      <c r="A341" s="121" t="s">
        <v>1180</v>
      </c>
    </row>
    <row r="342" spans="1:1" x14ac:dyDescent="0.25">
      <c r="A342" s="121" t="s">
        <v>1307</v>
      </c>
    </row>
    <row r="343" spans="1:1" x14ac:dyDescent="0.25">
      <c r="A343" s="121" t="s">
        <v>1406</v>
      </c>
    </row>
    <row r="344" spans="1:1" x14ac:dyDescent="0.25">
      <c r="A344" s="121" t="s">
        <v>1408</v>
      </c>
    </row>
    <row r="345" spans="1:1" x14ac:dyDescent="0.25">
      <c r="A345" s="121" t="s">
        <v>1398</v>
      </c>
    </row>
    <row r="346" spans="1:1" x14ac:dyDescent="0.25">
      <c r="A346" s="121" t="s">
        <v>500</v>
      </c>
    </row>
    <row r="347" spans="1:1" x14ac:dyDescent="0.25">
      <c r="A347" s="121" t="s">
        <v>1394</v>
      </c>
    </row>
    <row r="348" spans="1:1" x14ac:dyDescent="0.25">
      <c r="A348" s="121" t="s">
        <v>1153</v>
      </c>
    </row>
    <row r="349" spans="1:1" x14ac:dyDescent="0.25">
      <c r="A349" s="121" t="s">
        <v>1154</v>
      </c>
    </row>
    <row r="350" spans="1:1" x14ac:dyDescent="0.25">
      <c r="A350" s="121" t="s">
        <v>635</v>
      </c>
    </row>
    <row r="351" spans="1:1" x14ac:dyDescent="0.25">
      <c r="A351" s="121" t="s">
        <v>1412</v>
      </c>
    </row>
    <row r="352" spans="1:1" x14ac:dyDescent="0.25">
      <c r="A352" s="121" t="s">
        <v>1414</v>
      </c>
    </row>
    <row r="353" spans="1:1" x14ac:dyDescent="0.25">
      <c r="A353" s="121" t="s">
        <v>1410</v>
      </c>
    </row>
    <row r="354" spans="1:1" x14ac:dyDescent="0.25">
      <c r="A354" s="121" t="s">
        <v>604</v>
      </c>
    </row>
    <row r="355" spans="1:1" x14ac:dyDescent="0.25">
      <c r="A355" s="121" t="s">
        <v>521</v>
      </c>
    </row>
    <row r="356" spans="1:1" x14ac:dyDescent="0.25">
      <c r="A356" s="121" t="s">
        <v>607</v>
      </c>
    </row>
    <row r="357" spans="1:1" x14ac:dyDescent="0.25">
      <c r="A357" s="121" t="s">
        <v>1416</v>
      </c>
    </row>
    <row r="358" spans="1:1" x14ac:dyDescent="0.25">
      <c r="A358" s="121" t="s">
        <v>609</v>
      </c>
    </row>
    <row r="359" spans="1:1" x14ac:dyDescent="0.25">
      <c r="A359" s="121" t="s">
        <v>1417</v>
      </c>
    </row>
    <row r="360" spans="1:1" x14ac:dyDescent="0.25">
      <c r="A360" s="121" t="s">
        <v>1419</v>
      </c>
    </row>
    <row r="361" spans="1:1" x14ac:dyDescent="0.25">
      <c r="A361" s="121" t="s">
        <v>610</v>
      </c>
    </row>
    <row r="362" spans="1:1" x14ac:dyDescent="0.25">
      <c r="A362" s="121" t="s">
        <v>608</v>
      </c>
    </row>
    <row r="363" spans="1:1" x14ac:dyDescent="0.25">
      <c r="A363" s="121" t="s">
        <v>1421</v>
      </c>
    </row>
    <row r="364" spans="1:1" x14ac:dyDescent="0.25">
      <c r="A364" s="121" t="s">
        <v>611</v>
      </c>
    </row>
    <row r="365" spans="1:1" x14ac:dyDescent="0.25">
      <c r="A365" s="121" t="s">
        <v>1423</v>
      </c>
    </row>
    <row r="366" spans="1:1" x14ac:dyDescent="0.25">
      <c r="A366" s="121" t="s">
        <v>1424</v>
      </c>
    </row>
    <row r="367" spans="1:1" x14ac:dyDescent="0.25">
      <c r="A367" s="121" t="s">
        <v>1178</v>
      </c>
    </row>
    <row r="368" spans="1:1" x14ac:dyDescent="0.25">
      <c r="A368" s="121" t="s">
        <v>613</v>
      </c>
    </row>
    <row r="369" spans="1:1" x14ac:dyDescent="0.25">
      <c r="A369" s="121" t="s">
        <v>1428</v>
      </c>
    </row>
    <row r="370" spans="1:1" x14ac:dyDescent="0.25">
      <c r="A370" s="121" t="s">
        <v>1430</v>
      </c>
    </row>
    <row r="371" spans="1:1" x14ac:dyDescent="0.25">
      <c r="A371" s="121" t="s">
        <v>614</v>
      </c>
    </row>
    <row r="372" spans="1:1" x14ac:dyDescent="0.25">
      <c r="A372" s="121" t="s">
        <v>1426</v>
      </c>
    </row>
    <row r="373" spans="1:1" x14ac:dyDescent="0.25">
      <c r="A373" s="121" t="s">
        <v>612</v>
      </c>
    </row>
    <row r="374" spans="1:1" x14ac:dyDescent="0.25">
      <c r="A374" s="121" t="s">
        <v>1437</v>
      </c>
    </row>
    <row r="375" spans="1:1" x14ac:dyDescent="0.25">
      <c r="A375" s="121" t="s">
        <v>615</v>
      </c>
    </row>
    <row r="376" spans="1:1" x14ac:dyDescent="0.25">
      <c r="A376" s="121" t="s">
        <v>617</v>
      </c>
    </row>
    <row r="377" spans="1:1" x14ac:dyDescent="0.25">
      <c r="A377" s="121" t="s">
        <v>1433</v>
      </c>
    </row>
    <row r="378" spans="1:1" x14ac:dyDescent="0.25">
      <c r="A378" s="121" t="s">
        <v>1435</v>
      </c>
    </row>
    <row r="379" spans="1:1" x14ac:dyDescent="0.25">
      <c r="A379" s="121" t="s">
        <v>1432</v>
      </c>
    </row>
    <row r="380" spans="1:1" x14ac:dyDescent="0.25">
      <c r="A380" s="121" t="s">
        <v>616</v>
      </c>
    </row>
    <row r="381" spans="1:1" x14ac:dyDescent="0.25">
      <c r="A381" s="121" t="s">
        <v>1225</v>
      </c>
    </row>
    <row r="382" spans="1:1" x14ac:dyDescent="0.25">
      <c r="A382" s="121" t="s">
        <v>534</v>
      </c>
    </row>
    <row r="383" spans="1:1" x14ac:dyDescent="0.25">
      <c r="A383" s="121" t="s">
        <v>1445</v>
      </c>
    </row>
    <row r="384" spans="1:1" x14ac:dyDescent="0.25">
      <c r="A384" s="121" t="s">
        <v>618</v>
      </c>
    </row>
    <row r="385" spans="1:1" x14ac:dyDescent="0.25">
      <c r="A385" s="121" t="s">
        <v>1449</v>
      </c>
    </row>
    <row r="386" spans="1:1" x14ac:dyDescent="0.25">
      <c r="A386" s="121" t="s">
        <v>1441</v>
      </c>
    </row>
    <row r="387" spans="1:1" x14ac:dyDescent="0.25">
      <c r="A387" s="121" t="s">
        <v>1447</v>
      </c>
    </row>
    <row r="388" spans="1:1" x14ac:dyDescent="0.25">
      <c r="A388" s="121" t="s">
        <v>619</v>
      </c>
    </row>
    <row r="389" spans="1:1" x14ac:dyDescent="0.25">
      <c r="A389" s="121" t="s">
        <v>1451</v>
      </c>
    </row>
    <row r="390" spans="1:1" x14ac:dyDescent="0.25">
      <c r="A390" s="121" t="s">
        <v>1453</v>
      </c>
    </row>
  </sheetData>
  <sheetProtection password="914A"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F1"/>
  <sheetViews>
    <sheetView workbookViewId="0">
      <selection activeCell="A2" sqref="A2"/>
    </sheetView>
  </sheetViews>
  <sheetFormatPr baseColWidth="10" defaultColWidth="11" defaultRowHeight="14.25" x14ac:dyDescent="0.2"/>
  <sheetData>
    <row r="1" spans="1:6" ht="16.5" thickBot="1" x14ac:dyDescent="0.25">
      <c r="A1" s="872" t="s">
        <v>435</v>
      </c>
      <c r="B1" s="873"/>
      <c r="C1" s="873"/>
      <c r="D1" s="873"/>
      <c r="E1" s="873"/>
      <c r="F1" s="874"/>
    </row>
  </sheetData>
  <sheetProtection algorithmName="SHA-512" hashValue="0H2qLyelw0CD1dG16vgOKxSx6pn9G78fBM6TxZ/5u+uhDEgomNZJqNzL5Qf/W2wRuPsihmKYvKR4hpEemIsFdg==" saltValue="LkMk7V/VtAVT9O+jdQDbwQ==" spinCount="100000" sheet="1" objects="1" scenarios="1"/>
  <mergeCells count="1">
    <mergeCell ref="A1:F1"/>
  </mergeCells>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9B18A460-AF08-4880-92EA-8A5F3DD74DC9}">
            <xm:f>OR($E$15='Dropdown Auswahl'!$B$2,$B$21='Dropdown Auswahl'!$B$2)</xm:f>
            <x14:dxf>
              <fill>
                <patternFill patternType="darkDown"/>
              </fill>
            </x14:dxf>
          </x14:cfRule>
          <xm:sqref>A1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CA144BB666D125459586A8E73BC79D5B" ma:contentTypeVersion="12" ma:contentTypeDescription="Ein neues Dokument erstellen." ma:contentTypeScope="" ma:versionID="701c8af36bbf929b9d98d46ca5aad6a8">
  <xsd:schema xmlns:xsd="http://www.w3.org/2001/XMLSchema" xmlns:xs="http://www.w3.org/2001/XMLSchema" xmlns:p="http://schemas.microsoft.com/office/2006/metadata/properties" xmlns:ns2="0cb595b0-eb89-4b0d-801c-b8be655dc329" xmlns:ns3="95071969-1f52-4e34-8afd-1bfeafbbf141" targetNamespace="http://schemas.microsoft.com/office/2006/metadata/properties" ma:root="true" ma:fieldsID="5af7bb1e5e1f14c659f224edd25bb4db" ns2:_="" ns3:_="">
    <xsd:import namespace="0cb595b0-eb89-4b0d-801c-b8be655dc329"/>
    <xsd:import namespace="95071969-1f52-4e34-8afd-1bfeafbbf14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b595b0-eb89-4b0d-801c-b8be655dc3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5071969-1f52-4e34-8afd-1bfeafbbf141" elementFormDefault="qualified">
    <xsd:import namespace="http://schemas.microsoft.com/office/2006/documentManagement/types"/>
    <xsd:import namespace="http://schemas.microsoft.com/office/infopath/2007/PartnerControls"/>
    <xsd:element name="SharedWithUsers" ma:index="16"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A50C56D-BB39-4685-920A-1459537817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b595b0-eb89-4b0d-801c-b8be655dc329"/>
    <ds:schemaRef ds:uri="95071969-1f52-4e34-8afd-1bfeafbbf1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3323A9A-EA69-4AD8-8DE5-16E785C14813}">
  <ds:schemaRefs>
    <ds:schemaRef ds:uri="http://schemas.microsoft.com/sharepoint/v3/contenttype/forms"/>
  </ds:schemaRefs>
</ds:datastoreItem>
</file>

<file path=customXml/itemProps3.xml><?xml version="1.0" encoding="utf-8"?>
<ds:datastoreItem xmlns:ds="http://schemas.openxmlformats.org/officeDocument/2006/customXml" ds:itemID="{A87B611B-14F6-42CD-8395-A321E23798F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52</vt:i4>
      </vt:variant>
    </vt:vector>
  </HeadingPairs>
  <TitlesOfParts>
    <vt:vector size="61" baseType="lpstr">
      <vt:lpstr>Product data sheet</vt:lpstr>
      <vt:lpstr>Dropdown Auswahl</vt:lpstr>
      <vt:lpstr>DD_LMIV</vt:lpstr>
      <vt:lpstr>Add. information private labels</vt:lpstr>
      <vt:lpstr>DD FD</vt:lpstr>
      <vt:lpstr>Zusatzinformationen Lekkerland</vt:lpstr>
      <vt:lpstr>Historie</vt:lpstr>
      <vt:lpstr>Search external labels</vt:lpstr>
      <vt:lpstr>Calculation (optional)</vt:lpstr>
      <vt:lpstr>Allergene_Grad</vt:lpstr>
      <vt:lpstr>Allergene_JN</vt:lpstr>
      <vt:lpstr>Allergene_Namen_Gluten</vt:lpstr>
      <vt:lpstr>Allergene_Namen_Schalen</vt:lpstr>
      <vt:lpstr>Artikelart_LMIV</vt:lpstr>
      <vt:lpstr>Bio_Herkunft</vt:lpstr>
      <vt:lpstr>Convenience_Grad</vt:lpstr>
      <vt:lpstr>'Add. information private labels'!Druckbereich</vt:lpstr>
      <vt:lpstr>'Product data sheet'!Druckbereich</vt:lpstr>
      <vt:lpstr>Eier_Gewichtsklasse</vt:lpstr>
      <vt:lpstr>Eier_Güteklasse</vt:lpstr>
      <vt:lpstr>Eier_Haltungsform</vt:lpstr>
      <vt:lpstr>Einheit_Nährwerte</vt:lpstr>
      <vt:lpstr>FD_BS</vt:lpstr>
      <vt:lpstr>FD_E_Art</vt:lpstr>
      <vt:lpstr>FD_Fraktion</vt:lpstr>
      <vt:lpstr>FD_Geschäftsvorfall</vt:lpstr>
      <vt:lpstr>FD_HK_Art</vt:lpstr>
      <vt:lpstr>FD_Lizenz</vt:lpstr>
      <vt:lpstr>FD_SM_AL</vt:lpstr>
      <vt:lpstr>FD_SM_GKV</vt:lpstr>
      <vt:lpstr>FD_SM_GL</vt:lpstr>
      <vt:lpstr>FD_SM_KS</vt:lpstr>
      <vt:lpstr>FD_SM_NM</vt:lpstr>
      <vt:lpstr>FD_SM_PPK</vt:lpstr>
      <vt:lpstr>FD_SM_SV</vt:lpstr>
      <vt:lpstr>FD_SM_WB</vt:lpstr>
      <vt:lpstr>FD_V_Art</vt:lpstr>
      <vt:lpstr>FD_VM_AL</vt:lpstr>
      <vt:lpstr>FD_VM_GKV</vt:lpstr>
      <vt:lpstr>FD_VM_GL</vt:lpstr>
      <vt:lpstr>FD_VM_KS</vt:lpstr>
      <vt:lpstr>FD_VM_NM</vt:lpstr>
      <vt:lpstr>FD_VM_PPK</vt:lpstr>
      <vt:lpstr>FD_VM_SV</vt:lpstr>
      <vt:lpstr>FD_VM_WB</vt:lpstr>
      <vt:lpstr>Fisch_Fangmethode</vt:lpstr>
      <vt:lpstr>Fisch_Fangzone</vt:lpstr>
      <vt:lpstr>Fisch_Lagerzustand</vt:lpstr>
      <vt:lpstr>Fisch_Prozessart</vt:lpstr>
      <vt:lpstr>Fisch_Subfangmethode</vt:lpstr>
      <vt:lpstr>Fisch_Subfangzone</vt:lpstr>
      <vt:lpstr>Fleisch_Fleischsorte</vt:lpstr>
      <vt:lpstr>Milch_Fett</vt:lpstr>
      <vt:lpstr>Nährwerte_optional</vt:lpstr>
      <vt:lpstr>Nutri_Score</vt:lpstr>
      <vt:lpstr>Wein_Farbe</vt:lpstr>
      <vt:lpstr>Wein_Geschmackstyp</vt:lpstr>
      <vt:lpstr>Zubereitungsgrad_Nährwerte</vt:lpstr>
      <vt:lpstr>Zusatzstoffe_J</vt:lpstr>
      <vt:lpstr>Zusatzstoffe_JN</vt:lpstr>
      <vt:lpstr>Zusatzstoffe_Zusatzangaben</vt:lpstr>
    </vt:vector>
  </TitlesOfParts>
  <Company>REWE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Wenzlawiak, Stefan</dc:creator>
  <cp:lastModifiedBy>Bauer, Ralf</cp:lastModifiedBy>
  <cp:lastPrinted>2020-02-06T13:22:11Z</cp:lastPrinted>
  <dcterms:created xsi:type="dcterms:W3CDTF">2017-03-30T13:36:47Z</dcterms:created>
  <dcterms:modified xsi:type="dcterms:W3CDTF">2024-01-15T16:03:53Z</dcterms:modified>
  <cp:version>V04-2019_DE</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0x010100CA144BB666D125459586A8E73BC79D5B</vt:lpwstr>
  </property>
</Properties>
</file>