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K:\ZDW-KOE\ZDOS\Support &amp; Pflege Food\Artikeldatenblatt\"/>
    </mc:Choice>
  </mc:AlternateContent>
  <xr:revisionPtr revIDLastSave="0" documentId="13_ncr:1_{D2687E0A-93EE-4C2B-9636-7A2ACD302C40}" xr6:coauthVersionLast="47" xr6:coauthVersionMax="47" xr10:uidLastSave="{00000000-0000-0000-0000-000000000000}"/>
  <workbookProtection workbookAlgorithmName="SHA-512" workbookHashValue="7RZmnSLzE2y1/hUJOx4bAWDkhcBAllIlA08O28fFbcRtcvZSAz6jr4+DlORdJXwA1n7KPc42fMluqbq1iSHknA==" workbookSaltValue="3CBnuOz1/bAoXeeEMbTpxg==" workbookSpinCount="100000" lockStructure="1"/>
  <bookViews>
    <workbookView xWindow="-28920" yWindow="-1815" windowWidth="29040" windowHeight="15840" tabRatio="760" xr2:uid="{00000000-000D-0000-FFFF-FFFF00000000}"/>
  </bookViews>
  <sheets>
    <sheet name="Product data sheet" sheetId="3" r:id="rId1"/>
    <sheet name="Dropdown Auswahl" sheetId="2" state="hidden" r:id="rId2"/>
    <sheet name="DD_LMIV" sheetId="13" state="hidden" r:id="rId3"/>
    <sheet name="Add. information private labels" sheetId="8" r:id="rId4"/>
    <sheet name="DD FD" sheetId="12" state="hidden" r:id="rId5"/>
    <sheet name="Zusatzinformationen Lekkerland" sheetId="11" state="hidden" r:id="rId6"/>
    <sheet name="Historie" sheetId="7" state="hidden" r:id="rId7"/>
    <sheet name="Search external labels" sheetId="10" r:id="rId8"/>
    <sheet name="Calc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_xlnm.Print_Area" localSheetId="3">'Add. information private labels'!$A$1:$E$24</definedName>
    <definedName name="_xlnm.Print_Area" localSheetId="0">'Product data sheet'!$A$1:$F$237</definedName>
    <definedName name="Eier_Gewichtsklasse">DD_LMIV!$P$2:$P$6</definedName>
    <definedName name="Eier_Güteklasse">DD_LMIV!$O$2:$O$4</definedName>
    <definedName name="Eier_Haltungsform">DD_LMIV!$Q$2:$Q$7</definedName>
    <definedName name="Einheit_Nährwerte">DD_LMIV!$E$2:$E$4</definedName>
    <definedName name="FD_BS">'DD FD'!$AD$3:$AD$21</definedName>
    <definedName name="FD_E_Art">'DD FD'!$E$3:$E$7</definedName>
    <definedName name="FD_Fraktion">'DD FD'!$G$3:$G$11</definedName>
    <definedName name="FD_Geschäftsvorfall">'DD FD'!$AF$3:$AF$6</definedName>
    <definedName name="FD_HK_Art">'DD FD'!$A$3:$A$38</definedName>
    <definedName name="FD_Lizenz">'DD FD'!$AG$3:$AG$6</definedName>
    <definedName name="FD_SM_AL">'DD FD'!$W$3:$W$5</definedName>
    <definedName name="FD_SM_GKV">'DD FD'!$Z$3:$Z$4</definedName>
    <definedName name="FD_SM_GL">'DD FD'!$X$3:$X$5</definedName>
    <definedName name="FD_SM_KS">'DD FD'!$U$3:$U$17</definedName>
    <definedName name="FD_SM_NM">'DD FD'!$Y$3:$Y$14</definedName>
    <definedName name="FD_SM_PPK">'DD FD'!$T$3:$T$5</definedName>
    <definedName name="FD_SM_SV">'DD FD'!$AA$3:$AA$4</definedName>
    <definedName name="FD_SM_WB">'DD FD'!$V$3:$V$6</definedName>
    <definedName name="FD_V_Art">'DD FD'!$C$3:$C$27</definedName>
    <definedName name="FD_VM_AL">'DD FD'!$M$3:$M$5</definedName>
    <definedName name="FD_VM_GKV">'DD FD'!$P$3:$P$9</definedName>
    <definedName name="FD_VM_GL">'DD FD'!$N$3:$N$5</definedName>
    <definedName name="FD_VM_KS">'DD FD'!$K$3:$K$27</definedName>
    <definedName name="FD_VM_NM">'DD FD'!$O$3:$O$14</definedName>
    <definedName name="FD_VM_PPK">'DD FD'!$J$3:$J$8</definedName>
    <definedName name="FD_VM_SV">'DD FD'!$Q$3:$Q$22</definedName>
    <definedName name="FD_VM_WB">'DD FD'!$L$3:$L$6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2" i="3" l="1"/>
  <c r="C39" i="3"/>
  <c r="C45" i="3"/>
  <c r="DT4" i="8"/>
  <c r="DR4" i="8"/>
  <c r="DP4" i="8"/>
  <c r="DL4" i="8"/>
  <c r="DK4" i="8"/>
  <c r="DI4" i="8"/>
  <c r="DG4" i="8"/>
  <c r="DE4" i="8"/>
  <c r="DA4" i="8"/>
  <c r="CZ4" i="8"/>
  <c r="CX4" i="8"/>
  <c r="CV4" i="8"/>
  <c r="CT4" i="8"/>
  <c r="CP4" i="8"/>
  <c r="CO4" i="8"/>
  <c r="CM4" i="8"/>
  <c r="CK4" i="8"/>
  <c r="CI4" i="8"/>
  <c r="CE4" i="8"/>
  <c r="CD4" i="8"/>
  <c r="CB4" i="8"/>
  <c r="BZ4" i="8"/>
  <c r="BX4" i="8"/>
  <c r="BT4" i="8"/>
  <c r="BS4" i="8"/>
  <c r="BQ4" i="8"/>
  <c r="BO4" i="8"/>
  <c r="BM4" i="8"/>
  <c r="BI4" i="8"/>
  <c r="BH4" i="8"/>
  <c r="BF4" i="8"/>
  <c r="BD4" i="8"/>
  <c r="BB4" i="8"/>
  <c r="AY4" i="8"/>
  <c r="AX4" i="8"/>
  <c r="AV4" i="8"/>
  <c r="AT4" i="8"/>
  <c r="AR4" i="8"/>
  <c r="AO4" i="8"/>
  <c r="AN4" i="8"/>
  <c r="AL4" i="8"/>
  <c r="AJ4" i="8"/>
  <c r="AH4" i="8"/>
  <c r="AE4" i="8"/>
  <c r="AD4" i="8"/>
  <c r="J76" i="8" l="1"/>
  <c r="F76" i="8"/>
  <c r="B76" i="8"/>
  <c r="J63" i="8"/>
  <c r="F63" i="8"/>
  <c r="B63" i="8"/>
  <c r="J50" i="8"/>
  <c r="B50" i="8"/>
  <c r="F50" i="8"/>
  <c r="D206" i="3" l="1"/>
  <c r="D205" i="3"/>
  <c r="D204" i="3"/>
  <c r="D203" i="3"/>
  <c r="D202" i="3"/>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H4" i="8"/>
  <c r="DS4" i="8"/>
  <c r="CW4" i="8"/>
  <c r="DF4" i="8"/>
  <c r="DQ4" i="8"/>
  <c r="CU4" i="8"/>
  <c r="DB4" i="8"/>
  <c r="DM4" i="8"/>
  <c r="CQ4" i="8"/>
  <c r="CC4" i="8"/>
  <c r="CN4" i="8"/>
  <c r="BR4" i="8"/>
  <c r="BP4" i="8"/>
  <c r="CL4" i="8"/>
  <c r="CA4" i="8"/>
  <c r="BN4" i="8"/>
  <c r="CJ4" i="8"/>
  <c r="BY4" i="8"/>
  <c r="BU4" i="8"/>
  <c r="CF4" i="8"/>
  <c r="BJ4" i="8"/>
  <c r="AW4" i="8"/>
  <c r="BG4" i="8"/>
  <c r="T4" i="8"/>
  <c r="S4" i="8"/>
  <c r="AS4" i="8"/>
  <c r="BC4" i="8"/>
  <c r="AU4" i="8"/>
  <c r="BE4" i="8"/>
  <c r="AZ4" i="8"/>
  <c r="AP4" i="8"/>
  <c r="AM4" i="8"/>
  <c r="AK4" i="8"/>
  <c r="AI4" i="8" l="1"/>
  <c r="AF4" i="8"/>
  <c r="AC4" i="8"/>
  <c r="AB4" i="8"/>
  <c r="AA4" i="8"/>
  <c r="Z4" i="8"/>
  <c r="Y4" i="8"/>
  <c r="X4" i="8"/>
  <c r="W4" i="8"/>
  <c r="V4" i="8"/>
  <c r="L43" i="8" l="1"/>
  <c r="H43" i="8"/>
  <c r="L69" i="8" l="1"/>
  <c r="H69" i="8"/>
  <c r="D69" i="8"/>
  <c r="L56" i="8"/>
  <c r="H56" i="8"/>
  <c r="D56" i="8"/>
  <c r="D43" i="8"/>
  <c r="J81" i="8" l="1"/>
  <c r="J80" i="8"/>
  <c r="J79" i="8"/>
  <c r="J82" i="8" l="1"/>
  <c r="C77" i="3"/>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J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<sst xmlns="http://schemas.openxmlformats.org/spreadsheetml/2006/main" count="5358" uniqueCount="3935">
  <si>
    <t>Konditionsschlüssel (KS):</t>
  </si>
  <si>
    <t>UN-Nummer:</t>
  </si>
  <si>
    <t>Klassifizierungscode:</t>
  </si>
  <si>
    <t>Benennung/Beschreibung:</t>
  </si>
  <si>
    <t>Beförderungskategorie:</t>
  </si>
  <si>
    <t>Gefährliche Inhaltsstoffe:</t>
  </si>
  <si>
    <t>Flammpunkt:</t>
  </si>
  <si>
    <t>Siedepunkt/-bereich:</t>
  </si>
  <si>
    <t xml:space="preserve">Aggregatzustand: </t>
  </si>
  <si>
    <t>Handling</t>
  </si>
  <si>
    <t>Kreditor-Nr.:</t>
  </si>
  <si>
    <t>NAN (REWE interne Artikelnr.):</t>
  </si>
  <si>
    <t>WaWi-Lief.-Nr. (REWE interne Lieferantennr.):</t>
  </si>
  <si>
    <t>Lieferantenteilsortiment (LTS):</t>
  </si>
  <si>
    <t>Einheitentyp:</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</si>
  <si>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</si>
  <si>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</si>
  <si>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</si>
  <si>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</si>
  <si>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</si>
  <si>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</si>
  <si>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</si>
  <si>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</si>
  <si>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</si>
  <si>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</si>
  <si>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</si>
  <si>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</si>
  <si>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</si>
  <si>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</si>
  <si>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</si>
  <si>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</si>
  <si>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</si>
  <si>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Lagergefahrenklasse:</t>
  </si>
  <si>
    <t>Wassergefährdungklasse:</t>
  </si>
  <si>
    <t xml:space="preserve">Warengruppe: </t>
  </si>
  <si>
    <t>Marke:</t>
  </si>
  <si>
    <t>Zusatztext:</t>
  </si>
  <si>
    <t>Bontext:</t>
  </si>
  <si>
    <t>Konditionseinheit:</t>
  </si>
  <si>
    <t>Ursprungsland</t>
  </si>
  <si>
    <t>JN</t>
  </si>
  <si>
    <t>MwSteuer</t>
  </si>
  <si>
    <t>Einheitentyp</t>
  </si>
  <si>
    <t>Wassergef</t>
  </si>
  <si>
    <t>Lager</t>
  </si>
  <si>
    <t>AGZ</t>
  </si>
  <si>
    <t>Gefahren</t>
  </si>
  <si>
    <t xml:space="preserve">Preis </t>
  </si>
  <si>
    <t>Maß</t>
  </si>
  <si>
    <t>ML  Mililiter</t>
  </si>
  <si>
    <t>M  Meter</t>
  </si>
  <si>
    <t>L  Liter</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</si>
  <si>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</si>
  <si>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</si>
  <si>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</si>
  <si>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</si>
  <si>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</si>
  <si>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</si>
  <si>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</si>
  <si>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</si>
  <si>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</si>
  <si>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</si>
  <si>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</si>
  <si>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</si>
  <si>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</si>
  <si>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</si>
  <si>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</si>
  <si>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</si>
  <si>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</si>
  <si>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</si>
  <si>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</si>
  <si>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</si>
  <si>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</si>
  <si>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</si>
  <si>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</si>
  <si>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</si>
  <si>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</si>
  <si>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</si>
  <si>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</si>
  <si>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</si>
  <si>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</si>
  <si>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</si>
  <si>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</si>
  <si>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</si>
  <si>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</si>
  <si>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</si>
  <si>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</si>
  <si>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</si>
  <si>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</si>
  <si>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</si>
  <si>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</si>
  <si>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</si>
  <si>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</si>
  <si>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</si>
  <si>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</si>
  <si>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</si>
  <si>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</si>
  <si>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</si>
  <si>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</si>
  <si>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</si>
  <si>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</si>
  <si>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</si>
  <si>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</si>
  <si>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</si>
  <si>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</si>
  <si>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</si>
  <si>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</si>
  <si>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</si>
  <si>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</si>
  <si>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</si>
  <si>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</si>
  <si>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</si>
  <si>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</si>
  <si>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</si>
  <si>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</si>
  <si>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</si>
  <si>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</si>
  <si>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</si>
  <si>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</si>
  <si>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</si>
  <si>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</si>
  <si>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</si>
  <si>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</si>
  <si>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</si>
  <si>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</si>
  <si>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</si>
  <si>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</si>
  <si>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</si>
  <si>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</si>
  <si>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</si>
  <si>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</si>
  <si>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</si>
  <si>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</si>
  <si>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</si>
  <si>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</si>
  <si>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</si>
  <si>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</si>
  <si>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</si>
  <si>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</si>
  <si>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</si>
  <si>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</si>
  <si>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</si>
  <si>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</si>
  <si>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</si>
  <si>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</si>
  <si>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</si>
  <si>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</si>
  <si>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</si>
  <si>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</si>
  <si>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</si>
  <si>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</si>
  <si>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</si>
  <si>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</si>
  <si>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</si>
  <si>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</si>
  <si>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</si>
  <si>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</si>
  <si>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</si>
  <si>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</si>
  <si>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</si>
  <si>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</si>
  <si>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</si>
  <si>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</si>
  <si>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</si>
  <si>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</si>
  <si>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</si>
  <si>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</si>
  <si>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</si>
  <si>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</si>
  <si>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</si>
  <si>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</si>
  <si>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</si>
  <si>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</si>
  <si>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</si>
  <si>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</si>
  <si>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</si>
  <si>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</si>
  <si>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</si>
  <si>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</si>
  <si>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</si>
  <si>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</si>
  <si>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</si>
  <si>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</si>
  <si>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</si>
  <si>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</si>
  <si>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</si>
  <si>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</si>
  <si>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</si>
  <si>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</si>
  <si>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</si>
  <si>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</si>
  <si>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</si>
  <si>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</si>
  <si>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</si>
  <si>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</si>
  <si>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</si>
  <si>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</si>
  <si>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</si>
  <si>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</si>
  <si>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</si>
  <si>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</si>
  <si>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</si>
  <si>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</si>
  <si>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</si>
  <si>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</si>
  <si>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GTIN</t>
  </si>
  <si>
    <t>Artikeltyp</t>
  </si>
  <si>
    <t>Stücklistentyp:</t>
  </si>
  <si>
    <t>Abweichender Mengentext:</t>
  </si>
  <si>
    <t>12 - Display</t>
  </si>
  <si>
    <t>Stücklistentyp</t>
  </si>
  <si>
    <t>D</t>
  </si>
  <si>
    <t xml:space="preserve">F </t>
  </si>
  <si>
    <t>L</t>
  </si>
  <si>
    <t>U</t>
  </si>
  <si>
    <t>A</t>
  </si>
  <si>
    <t>R</t>
  </si>
  <si>
    <t>Gefahrgut/-stoff (Sicherheitsdatenblatt beifügen) (Auszufüllen vom Lieferanten)</t>
  </si>
  <si>
    <t>Bitte auswählen</t>
  </si>
  <si>
    <t>Freistehendes Display:</t>
  </si>
  <si>
    <t>PDO   Geschützte Ursprungsbezeichnung</t>
  </si>
  <si>
    <t>PGI   Geschützte geografische Angabe</t>
  </si>
  <si>
    <t>TSG   Geschützte Traditionelle Spezialität</t>
  </si>
  <si>
    <t>EBL   EU-Bio-Label</t>
  </si>
  <si>
    <t>V. 12.2017</t>
  </si>
  <si>
    <t>Version</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</si>
  <si>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</si>
  <si>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</si>
  <si>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</si>
  <si>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</si>
  <si>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</si>
  <si>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</si>
  <si>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</si>
  <si>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</si>
  <si>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</si>
  <si>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</si>
  <si>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</si>
  <si>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</si>
  <si>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</si>
  <si>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</si>
  <si>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</si>
  <si>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</si>
  <si>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</si>
  <si>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</si>
  <si>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</si>
  <si>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</si>
  <si>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</si>
  <si>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</si>
  <si>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</si>
  <si>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</si>
  <si>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</si>
  <si>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</si>
  <si>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</si>
  <si>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</si>
  <si>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</si>
  <si>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</si>
  <si>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</si>
  <si>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</si>
  <si>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</si>
  <si>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</si>
  <si>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</si>
  <si>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</si>
  <si>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</si>
  <si>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</si>
  <si>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</si>
  <si>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</si>
  <si>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</si>
  <si>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</si>
  <si>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</si>
  <si>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</si>
  <si>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</si>
  <si>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</si>
  <si>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</si>
  <si>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</si>
  <si>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</si>
  <si>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</si>
  <si>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</si>
  <si>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</si>
  <si>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</si>
  <si>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</si>
  <si>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</si>
  <si>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</si>
  <si>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</si>
  <si>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</si>
  <si>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</si>
  <si>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</si>
  <si>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</si>
  <si>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</si>
  <si>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</si>
  <si>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</si>
  <si>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</si>
  <si>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</si>
  <si>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</si>
  <si>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</si>
  <si>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</si>
  <si>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</si>
  <si>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</si>
  <si>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</si>
  <si>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</si>
  <si>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</si>
  <si>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</si>
  <si>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</si>
  <si>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</si>
  <si>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</si>
  <si>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</si>
  <si>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</si>
  <si>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</si>
  <si>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</si>
  <si>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</si>
  <si>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</si>
  <si>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</si>
  <si>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</si>
  <si>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</si>
  <si>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</si>
  <si>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</si>
  <si>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</si>
  <si>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</si>
  <si>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</si>
  <si>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</si>
  <si>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</si>
  <si>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</si>
  <si>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</si>
  <si>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</si>
  <si>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</si>
  <si>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</si>
  <si>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</si>
  <si>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</si>
  <si>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</si>
  <si>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</si>
  <si>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</si>
  <si>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</si>
  <si>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</si>
  <si>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</si>
  <si>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</si>
  <si>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</si>
  <si>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</si>
  <si>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</si>
  <si>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</si>
  <si>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</si>
  <si>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</si>
  <si>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</si>
  <si>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</si>
  <si>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</si>
  <si>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</si>
  <si>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</si>
  <si>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</si>
  <si>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</si>
  <si>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</si>
  <si>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</si>
  <si>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</si>
  <si>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</si>
  <si>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</si>
  <si>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</si>
  <si>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</si>
  <si>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</si>
  <si>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</si>
  <si>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</si>
  <si>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</si>
  <si>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</si>
  <si>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</si>
  <si>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</si>
  <si>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</si>
  <si>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</si>
  <si>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</si>
  <si>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</si>
  <si>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</si>
  <si>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</si>
  <si>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</si>
  <si>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</si>
  <si>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</si>
  <si>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</si>
  <si>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</si>
  <si>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</si>
  <si>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</si>
  <si>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</si>
  <si>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</si>
  <si>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</si>
  <si>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</si>
  <si>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</si>
  <si>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</si>
  <si>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</si>
  <si>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</si>
  <si>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</si>
  <si>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</si>
  <si>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</si>
  <si>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</si>
  <si>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</si>
  <si>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</si>
  <si>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</si>
  <si>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</si>
  <si>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</si>
  <si>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</si>
  <si>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</si>
  <si>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</si>
  <si>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</si>
  <si>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</si>
  <si>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</si>
  <si>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</si>
  <si>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</si>
  <si>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</si>
  <si>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</si>
  <si>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</si>
  <si>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</si>
  <si>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</si>
  <si>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</si>
  <si>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</si>
  <si>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</si>
  <si>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</si>
  <si>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</si>
  <si>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</si>
  <si>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</si>
  <si>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</si>
  <si>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</si>
  <si>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</si>
  <si>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</si>
  <si>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</si>
  <si>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</si>
  <si>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</si>
  <si>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</si>
  <si>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</si>
  <si>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</si>
  <si>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</si>
  <si>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</si>
  <si>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</si>
  <si>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</si>
  <si>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</si>
  <si>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</si>
  <si>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</si>
  <si>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</si>
  <si>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</si>
  <si>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</si>
  <si>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LEA Vorgangsnummer:</t>
  </si>
  <si>
    <t>Key-Account</t>
  </si>
  <si>
    <t>Name:</t>
  </si>
  <si>
    <t>E-Mail:</t>
  </si>
  <si>
    <t>Kalkulation (ohne Formatvorgaben)</t>
  </si>
  <si>
    <t>Käse - Fett i.Tr.</t>
  </si>
  <si>
    <t>Geschäftsvorfall</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</si>
  <si>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</si>
  <si>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</si>
  <si>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</si>
  <si>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</si>
  <si>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</si>
  <si>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</si>
  <si>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</si>
  <si>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</si>
  <si>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</si>
  <si>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</si>
  <si>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</si>
  <si>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</si>
  <si>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</si>
  <si>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</si>
  <si>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</si>
  <si>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</si>
  <si>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</si>
  <si>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</si>
  <si>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</si>
  <si>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</si>
  <si>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</si>
  <si>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</si>
  <si>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</si>
  <si>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</si>
  <si>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</si>
  <si>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</si>
  <si>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</si>
  <si>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</si>
  <si>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</si>
  <si>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</si>
  <si>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</si>
  <si>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</si>
  <si>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</si>
  <si>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</si>
  <si>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</si>
  <si>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</si>
  <si>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</si>
  <si>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</si>
  <si>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</si>
  <si>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</si>
  <si>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</si>
  <si>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</si>
  <si>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</si>
  <si>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</si>
  <si>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</si>
  <si>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</si>
  <si>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</si>
  <si>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</si>
  <si>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Bezugseinheit AME2</t>
  </si>
  <si>
    <t>K01</t>
  </si>
  <si>
    <t>K02</t>
  </si>
  <si>
    <t>00</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</si>
  <si>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</si>
  <si>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</si>
  <si>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</si>
  <si>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</si>
  <si>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</si>
  <si>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</si>
  <si>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</si>
  <si>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</si>
  <si>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</si>
  <si>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</si>
  <si>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</si>
  <si>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</si>
  <si>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</si>
  <si>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</si>
  <si>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</si>
  <si>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</si>
  <si>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</si>
  <si>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</si>
  <si>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</si>
  <si>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</si>
  <si>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</si>
  <si>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</si>
  <si>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</si>
  <si>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</si>
  <si>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</si>
  <si>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</si>
  <si>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</si>
  <si>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</si>
  <si>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</si>
  <si>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</si>
  <si>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</si>
  <si>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</si>
  <si>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</si>
  <si>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</si>
  <si>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</si>
  <si>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</si>
  <si>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</si>
  <si>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</si>
  <si>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</si>
  <si>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</si>
  <si>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</si>
  <si>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</si>
  <si>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</si>
  <si>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</si>
  <si>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</si>
  <si>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</si>
  <si>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</si>
  <si>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</si>
  <si>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</si>
  <si>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</si>
  <si>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</si>
  <si>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</si>
  <si>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</si>
  <si>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</si>
  <si>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</si>
  <si>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</si>
  <si>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</si>
  <si>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</si>
  <si>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</si>
  <si>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</si>
  <si>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</si>
  <si>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</si>
  <si>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</si>
  <si>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</si>
  <si>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</si>
  <si>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</si>
  <si>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</si>
  <si>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</si>
  <si>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</si>
  <si>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</si>
  <si>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</si>
  <si>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</si>
  <si>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</si>
  <si>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</si>
  <si>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</si>
  <si>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</si>
  <si>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</si>
  <si>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</si>
  <si>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</si>
  <si>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</si>
  <si>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</si>
  <si>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</si>
  <si>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</si>
  <si>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</si>
  <si>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</si>
  <si>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</si>
  <si>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</si>
  <si>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</si>
  <si>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</si>
  <si>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</si>
  <si>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</si>
  <si>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</si>
  <si>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</si>
  <si>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</si>
  <si>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</si>
  <si>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</si>
  <si>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</si>
  <si>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</si>
  <si>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</si>
  <si>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</si>
  <si>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</si>
  <si>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</si>
  <si>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</si>
  <si>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</si>
  <si>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</si>
  <si>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</si>
  <si>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</si>
  <si>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</si>
  <si>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</si>
  <si>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</si>
  <si>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</si>
  <si>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</si>
  <si>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</si>
  <si>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</si>
  <si>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</si>
  <si>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</si>
  <si>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</si>
  <si>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</si>
  <si>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</si>
  <si>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</si>
  <si>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</si>
  <si>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</si>
  <si>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</si>
  <si>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</si>
  <si>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</si>
  <si>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</si>
  <si>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</si>
  <si>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</si>
  <si>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</si>
  <si>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</si>
  <si>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</si>
  <si>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</si>
  <si>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</si>
  <si>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</si>
  <si>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</si>
  <si>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</si>
  <si>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</si>
  <si>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</si>
  <si>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</si>
  <si>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</si>
  <si>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</si>
  <si>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</si>
  <si>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</si>
  <si>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</si>
  <si>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</si>
  <si>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</si>
  <si>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</si>
  <si>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</si>
  <si>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</si>
  <si>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</si>
  <si>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</si>
  <si>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t>Global location number (GLN):</t>
  </si>
  <si>
    <t>Verkaufsorganisation (VK-Org.):</t>
  </si>
  <si>
    <t>Tank 10 l</t>
  </si>
  <si>
    <t>Bocksbeutel</t>
  </si>
  <si>
    <t>Box</t>
  </si>
  <si>
    <t>Flowpack</t>
  </si>
  <si>
    <t>Foodtainer</t>
  </si>
  <si>
    <t>Girsack</t>
  </si>
  <si>
    <t>Glas</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</si>
  <si>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</si>
  <si>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</si>
  <si>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</si>
  <si>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</si>
  <si>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</si>
  <si>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</si>
  <si>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</si>
  <si>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</si>
  <si>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</si>
  <si>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</si>
  <si>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</si>
  <si>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</si>
  <si>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</si>
  <si>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</si>
  <si>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</si>
  <si>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</si>
  <si>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</si>
  <si>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</si>
  <si>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</si>
  <si>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</si>
  <si>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</si>
  <si>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Cell plate</t>
  </si>
  <si>
    <t>Casing</t>
  </si>
  <si>
    <t>Chalice</t>
  </si>
  <si>
    <t>Tube</t>
  </si>
  <si>
    <t>Tray</t>
  </si>
  <si>
    <t>Mould</t>
  </si>
  <si>
    <t>Eigengeschäft?</t>
  </si>
  <si>
    <t>Konditionsgruppe | Konditionsübergruppe:</t>
  </si>
  <si>
    <t>AD</t>
  </si>
  <si>
    <t>Andorra</t>
  </si>
  <si>
    <t>AE</t>
  </si>
  <si>
    <t>AF</t>
  </si>
  <si>
    <t>Afghanistan</t>
  </si>
  <si>
    <t>AG</t>
  </si>
  <si>
    <t>Antigua/Barbuda</t>
  </si>
  <si>
    <t>AI</t>
  </si>
  <si>
    <t>Anguilla</t>
  </si>
  <si>
    <t>AL</t>
  </si>
  <si>
    <t>AM</t>
  </si>
  <si>
    <t>AN</t>
  </si>
  <si>
    <t>AO</t>
  </si>
  <si>
    <t>Angola</t>
  </si>
  <si>
    <t>AQ</t>
  </si>
  <si>
    <t>AR</t>
  </si>
  <si>
    <t>AS</t>
  </si>
  <si>
    <t>AT</t>
  </si>
  <si>
    <t>AU</t>
  </si>
  <si>
    <t>AW</t>
  </si>
  <si>
    <t>Aruba</t>
  </si>
  <si>
    <t>AX</t>
  </si>
  <si>
    <t>Åland</t>
  </si>
  <si>
    <t>AZ</t>
  </si>
  <si>
    <t>Barbados</t>
  </si>
  <si>
    <t>BH</t>
  </si>
  <si>
    <t>Bahrain</t>
  </si>
  <si>
    <t>BI</t>
  </si>
  <si>
    <t>Burundi</t>
  </si>
  <si>
    <t>BJ</t>
  </si>
  <si>
    <t>Benin</t>
  </si>
  <si>
    <t>BL</t>
  </si>
  <si>
    <t>Barthélemy</t>
  </si>
  <si>
    <t>Bermuda</t>
  </si>
  <si>
    <t>BN</t>
  </si>
  <si>
    <t>Brunei Drussal.</t>
  </si>
  <si>
    <t>Bahamas</t>
  </si>
  <si>
    <t>Bhutan</t>
  </si>
  <si>
    <t>BV</t>
  </si>
  <si>
    <t>BW</t>
  </si>
  <si>
    <t>BY</t>
  </si>
  <si>
    <t>BZ</t>
  </si>
  <si>
    <t>Belize</t>
  </si>
  <si>
    <t>CA</t>
  </si>
  <si>
    <t>CC</t>
  </si>
  <si>
    <t>CD</t>
  </si>
  <si>
    <t>CF</t>
  </si>
  <si>
    <t>CH</t>
  </si>
  <si>
    <t>CK</t>
  </si>
  <si>
    <t>CL</t>
  </si>
  <si>
    <t>Chile</t>
  </si>
  <si>
    <t>CN</t>
  </si>
  <si>
    <t>China</t>
  </si>
  <si>
    <t>CR</t>
  </si>
  <si>
    <t>Costa Rica</t>
  </si>
  <si>
    <t>CS</t>
  </si>
  <si>
    <t>CU</t>
  </si>
  <si>
    <t>CV</t>
  </si>
  <si>
    <t>CX</t>
  </si>
  <si>
    <t>CY</t>
  </si>
  <si>
    <t>CZ</t>
  </si>
  <si>
    <t>DE</t>
  </si>
  <si>
    <t>DJ</t>
  </si>
  <si>
    <t>DK</t>
  </si>
  <si>
    <t>DM</t>
  </si>
  <si>
    <t>Dominica</t>
  </si>
  <si>
    <t>DO</t>
  </si>
  <si>
    <t>Dominik. Rep.</t>
  </si>
  <si>
    <t>DZ</t>
  </si>
  <si>
    <t>EC</t>
  </si>
  <si>
    <t>Ecuador</t>
  </si>
  <si>
    <t>EE</t>
  </si>
  <si>
    <t>EG</t>
  </si>
  <si>
    <t>EH</t>
  </si>
  <si>
    <t>ER</t>
  </si>
  <si>
    <t>Eritrea</t>
  </si>
  <si>
    <t>ES</t>
  </si>
  <si>
    <t>ET</t>
  </si>
  <si>
    <t>EU</t>
  </si>
  <si>
    <t>FI</t>
  </si>
  <si>
    <t>FJ</t>
  </si>
  <si>
    <t>FK</t>
  </si>
  <si>
    <t>FR</t>
  </si>
  <si>
    <t>GB</t>
  </si>
  <si>
    <t>GD</t>
  </si>
  <si>
    <t>Grenada</t>
  </si>
  <si>
    <t>GE</t>
  </si>
  <si>
    <t>GF</t>
  </si>
  <si>
    <t>Guernsey</t>
  </si>
  <si>
    <t>GH</t>
  </si>
  <si>
    <t>Ghana</t>
  </si>
  <si>
    <t>Gibraltar</t>
  </si>
  <si>
    <t>GM</t>
  </si>
  <si>
    <t>Gambia</t>
  </si>
  <si>
    <t>GN</t>
  </si>
  <si>
    <t>Guinea</t>
  </si>
  <si>
    <t>GP</t>
  </si>
  <si>
    <t>Guadeloupe</t>
  </si>
  <si>
    <t>GQ</t>
  </si>
  <si>
    <t>GR</t>
  </si>
  <si>
    <t>S. Sandwich Ins</t>
  </si>
  <si>
    <t>GT</t>
  </si>
  <si>
    <t>Guatemala</t>
  </si>
  <si>
    <t>GU</t>
  </si>
  <si>
    <t>Guam</t>
  </si>
  <si>
    <t>GW</t>
  </si>
  <si>
    <t>Guinea-Bissau</t>
  </si>
  <si>
    <t>GY</t>
  </si>
  <si>
    <t>Guyana</t>
  </si>
  <si>
    <t>HK</t>
  </si>
  <si>
    <t>HM</t>
  </si>
  <si>
    <t>Heard/McDon.Ins</t>
  </si>
  <si>
    <t>HN</t>
  </si>
  <si>
    <t>Honduras</t>
  </si>
  <si>
    <t>HR</t>
  </si>
  <si>
    <t>HT</t>
  </si>
  <si>
    <t>Haiti</t>
  </si>
  <si>
    <t>IE</t>
  </si>
  <si>
    <t>IL</t>
  </si>
  <si>
    <t>Israel</t>
  </si>
  <si>
    <t>IM</t>
  </si>
  <si>
    <t>Isle of Man</t>
  </si>
  <si>
    <t>IN</t>
  </si>
  <si>
    <t>IO</t>
  </si>
  <si>
    <t>Brit.Geb.Ind.Oz</t>
  </si>
  <si>
    <t>IQ</t>
  </si>
  <si>
    <t>IR</t>
  </si>
  <si>
    <t>Iran</t>
  </si>
  <si>
    <t>IS</t>
  </si>
  <si>
    <t>IT</t>
  </si>
  <si>
    <t>JE</t>
  </si>
  <si>
    <t>Jersey</t>
  </si>
  <si>
    <t>JM</t>
  </si>
  <si>
    <t>JO</t>
  </si>
  <si>
    <t>JP</t>
  </si>
  <si>
    <t>Japan</t>
  </si>
  <si>
    <t>KE</t>
  </si>
  <si>
    <t>Kiribati</t>
  </si>
  <si>
    <t>KM</t>
  </si>
  <si>
    <t>KW</t>
  </si>
  <si>
    <t>Kuwait</t>
  </si>
  <si>
    <t>KY</t>
  </si>
  <si>
    <t>KZ</t>
  </si>
  <si>
    <t>LA</t>
  </si>
  <si>
    <t>Laos</t>
  </si>
  <si>
    <t>LB</t>
  </si>
  <si>
    <t>LC</t>
  </si>
  <si>
    <t>LI</t>
  </si>
  <si>
    <t>Liechtenstein</t>
  </si>
  <si>
    <t>LK</t>
  </si>
  <si>
    <t>Sri Lanka</t>
  </si>
  <si>
    <t>LR</t>
  </si>
  <si>
    <t>Liberia</t>
  </si>
  <si>
    <t>Lesotho</t>
  </si>
  <si>
    <t>LT</t>
  </si>
  <si>
    <t>LU</t>
  </si>
  <si>
    <t>LV</t>
  </si>
  <si>
    <t>LY</t>
  </si>
  <si>
    <t>MA</t>
  </si>
  <si>
    <t>MC</t>
  </si>
  <si>
    <t>Monaco</t>
  </si>
  <si>
    <t>MD</t>
  </si>
  <si>
    <t>ME</t>
  </si>
  <si>
    <t>Montenegro</t>
  </si>
  <si>
    <t>MG</t>
  </si>
  <si>
    <t>MH</t>
  </si>
  <si>
    <t>Mali</t>
  </si>
  <si>
    <t>Myanmar</t>
  </si>
  <si>
    <t>MN</t>
  </si>
  <si>
    <t>MO</t>
  </si>
  <si>
    <t>MP</t>
  </si>
  <si>
    <t>MQ</t>
  </si>
  <si>
    <t>Martinique</t>
  </si>
  <si>
    <t>MR</t>
  </si>
  <si>
    <t>MS</t>
  </si>
  <si>
    <t>Montserrat</t>
  </si>
  <si>
    <t>MT</t>
  </si>
  <si>
    <t>Malta</t>
  </si>
  <si>
    <t>MU</t>
  </si>
  <si>
    <t>Mauritius</t>
  </si>
  <si>
    <t>MV</t>
  </si>
  <si>
    <t>MW</t>
  </si>
  <si>
    <t>Malawi</t>
  </si>
  <si>
    <t>MX</t>
  </si>
  <si>
    <t>MY</t>
  </si>
  <si>
    <t>Malaysia</t>
  </si>
  <si>
    <t>MZ</t>
  </si>
  <si>
    <t>NA</t>
  </si>
  <si>
    <t>Namibia</t>
  </si>
  <si>
    <t>NC</t>
  </si>
  <si>
    <t>NE</t>
  </si>
  <si>
    <t>Niger</t>
  </si>
  <si>
    <t>NG</t>
  </si>
  <si>
    <t>Nigeria</t>
  </si>
  <si>
    <t>NI</t>
  </si>
  <si>
    <t>Nicaragua</t>
  </si>
  <si>
    <t>NL</t>
  </si>
  <si>
    <t>NO</t>
  </si>
  <si>
    <t>NP</t>
  </si>
  <si>
    <t>Nepal</t>
  </si>
  <si>
    <t>NR</t>
  </si>
  <si>
    <t>Nauru</t>
  </si>
  <si>
    <t>NT</t>
  </si>
  <si>
    <t>NATO</t>
  </si>
  <si>
    <t>NU</t>
  </si>
  <si>
    <t>OM</t>
  </si>
  <si>
    <t>Oman</t>
  </si>
  <si>
    <t>OR</t>
  </si>
  <si>
    <t>Orange</t>
  </si>
  <si>
    <t>Panama</t>
  </si>
  <si>
    <t>Peru</t>
  </si>
  <si>
    <t>PF</t>
  </si>
  <si>
    <t>PG</t>
  </si>
  <si>
    <t>PH</t>
  </si>
  <si>
    <t>Pakistan</t>
  </si>
  <si>
    <t>PM</t>
  </si>
  <si>
    <t>StPier.,Miquel.</t>
  </si>
  <si>
    <t>PN</t>
  </si>
  <si>
    <t>PR</t>
  </si>
  <si>
    <t>Puerto Rico</t>
  </si>
  <si>
    <t>PS</t>
  </si>
  <si>
    <t>PT</t>
  </si>
  <si>
    <t>Portugal</t>
  </si>
  <si>
    <t>PW</t>
  </si>
  <si>
    <t>Palau</t>
  </si>
  <si>
    <t>PY</t>
  </si>
  <si>
    <t>Paraguay</t>
  </si>
  <si>
    <t>QA</t>
  </si>
  <si>
    <t>RE</t>
  </si>
  <si>
    <t>Reunion</t>
  </si>
  <si>
    <t>RO</t>
  </si>
  <si>
    <t>RS</t>
  </si>
  <si>
    <t>RU</t>
  </si>
  <si>
    <t>RW</t>
  </si>
  <si>
    <t>SA</t>
  </si>
  <si>
    <t>Sudan</t>
  </si>
  <si>
    <t>SH</t>
  </si>
  <si>
    <t>St. Helena</t>
  </si>
  <si>
    <t>SI</t>
  </si>
  <si>
    <t>SJ</t>
  </si>
  <si>
    <t>Svalbard</t>
  </si>
  <si>
    <t>Sierra Leone</t>
  </si>
  <si>
    <t>SM</t>
  </si>
  <si>
    <t>San Marino</t>
  </si>
  <si>
    <t>SN</t>
  </si>
  <si>
    <t>Senegal</t>
  </si>
  <si>
    <t>Somalia</t>
  </si>
  <si>
    <t>SR</t>
  </si>
  <si>
    <t>Suriname</t>
  </si>
  <si>
    <t>SS</t>
  </si>
  <si>
    <t>SV</t>
  </si>
  <si>
    <t>El Salvador</t>
  </si>
  <si>
    <t>SY</t>
  </si>
  <si>
    <t>SZ</t>
  </si>
  <si>
    <t>TC</t>
  </si>
  <si>
    <t>TD</t>
  </si>
  <si>
    <t>Togo</t>
  </si>
  <si>
    <t>TH</t>
  </si>
  <si>
    <t>Thailand</t>
  </si>
  <si>
    <t>TJ</t>
  </si>
  <si>
    <t>TM</t>
  </si>
  <si>
    <t>Turkmenistan</t>
  </si>
  <si>
    <t>TN</t>
  </si>
  <si>
    <t>Tonga</t>
  </si>
  <si>
    <t>TV</t>
  </si>
  <si>
    <t>Tuvalu</t>
  </si>
  <si>
    <t>TW</t>
  </si>
  <si>
    <t>Taiwan</t>
  </si>
  <si>
    <t>TZ</t>
  </si>
  <si>
    <t>UA</t>
  </si>
  <si>
    <t>Ukraine</t>
  </si>
  <si>
    <t>UG</t>
  </si>
  <si>
    <t>Uganda</t>
  </si>
  <si>
    <t>UM</t>
  </si>
  <si>
    <t>Minor Outl.Ins.</t>
  </si>
  <si>
    <t>UN</t>
  </si>
  <si>
    <t>US</t>
  </si>
  <si>
    <t>USA</t>
  </si>
  <si>
    <t>UY</t>
  </si>
  <si>
    <t>Uruguay</t>
  </si>
  <si>
    <t>UZ</t>
  </si>
  <si>
    <t>VA</t>
  </si>
  <si>
    <t>VC</t>
  </si>
  <si>
    <t>VE</t>
  </si>
  <si>
    <t>Venezuela</t>
  </si>
  <si>
    <t>VG</t>
  </si>
  <si>
    <t>VN</t>
  </si>
  <si>
    <t>Vietnam</t>
  </si>
  <si>
    <t>VU</t>
  </si>
  <si>
    <t>Vanuatu</t>
  </si>
  <si>
    <t>Wallis,Futuna</t>
  </si>
  <si>
    <t>WS</t>
  </si>
  <si>
    <t>XK</t>
  </si>
  <si>
    <t>Kosovo</t>
  </si>
  <si>
    <t>YE</t>
  </si>
  <si>
    <t>YT</t>
  </si>
  <si>
    <t>Mayotte</t>
  </si>
  <si>
    <t>YU</t>
  </si>
  <si>
    <t>ZA</t>
  </si>
  <si>
    <t>ZM</t>
  </si>
  <si>
    <t>ZW</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</si>
  <si>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</si>
  <si>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</si>
  <si>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</si>
  <si>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</si>
  <si>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</si>
  <si>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</si>
  <si>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</si>
  <si>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</si>
  <si>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</si>
  <si>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</si>
  <si>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</si>
  <si>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</si>
  <si>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</si>
  <si>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</si>
  <si>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</si>
  <si>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</si>
  <si>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</si>
  <si>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</si>
  <si>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</si>
  <si>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</si>
  <si>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</si>
  <si>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</si>
  <si>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</si>
  <si>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</si>
  <si>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</si>
  <si>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</si>
  <si>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Gefahrgutklasse</t>
  </si>
  <si>
    <t>4.1</t>
  </si>
  <si>
    <t>4.2</t>
  </si>
  <si>
    <t>4.3</t>
  </si>
  <si>
    <t>5.1</t>
  </si>
  <si>
    <t>5.2</t>
  </si>
  <si>
    <t>6.1</t>
  </si>
  <si>
    <t>6.2</t>
  </si>
  <si>
    <t>F</t>
  </si>
  <si>
    <t>T</t>
  </si>
  <si>
    <t>H</t>
  </si>
  <si>
    <t>S</t>
  </si>
  <si>
    <t>Art des Pfands</t>
  </si>
  <si>
    <t>1</t>
  </si>
  <si>
    <t>2</t>
  </si>
  <si>
    <t>0</t>
  </si>
  <si>
    <t>EL</t>
  </si>
  <si>
    <t>REWE</t>
  </si>
  <si>
    <t>ZEWG</t>
  </si>
  <si>
    <t>ZMWG</t>
  </si>
  <si>
    <t>Materialkurztext für SAP:</t>
  </si>
  <si>
    <t>HKZ1</t>
  </si>
  <si>
    <t>HKZ2</t>
  </si>
  <si>
    <t>HKZ3</t>
  </si>
  <si>
    <t>HKZ4</t>
  </si>
  <si>
    <t>PRO PLANET</t>
  </si>
  <si>
    <t>TÜV exklusiv</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</si>
  <si>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</si>
  <si>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</si>
  <si>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</si>
  <si>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</si>
  <si>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</si>
  <si>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</si>
  <si>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</si>
  <si>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</si>
  <si>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</si>
  <si>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</si>
  <si>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</si>
  <si>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</si>
  <si>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</si>
  <si>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</si>
  <si>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</si>
  <si>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</si>
  <si>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</si>
  <si>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</si>
  <si>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</si>
  <si>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</si>
  <si>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</si>
  <si>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</si>
  <si>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</si>
  <si>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</si>
  <si>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</si>
  <si>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</si>
  <si>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</si>
  <si>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</si>
  <si>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</si>
  <si>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</si>
  <si>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</si>
  <si>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</si>
  <si>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</si>
  <si>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</si>
  <si>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</si>
  <si>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</si>
  <si>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</si>
  <si>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</si>
  <si>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</si>
  <si>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</si>
  <si>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</si>
  <si>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</si>
  <si>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</si>
  <si>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</si>
  <si>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</si>
  <si>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</si>
  <si>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</si>
  <si>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</si>
  <si>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</si>
  <si>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</si>
  <si>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</si>
  <si>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</si>
  <si>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</si>
  <si>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</si>
  <si>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</si>
  <si>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</si>
  <si>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</si>
  <si>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</si>
  <si>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</si>
  <si>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</si>
  <si>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</si>
  <si>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</si>
  <si>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</si>
  <si>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</si>
  <si>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</si>
  <si>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</si>
  <si>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</si>
  <si>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</si>
  <si>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</si>
  <si>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</si>
  <si>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</si>
  <si>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</si>
  <si>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</si>
  <si>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</si>
  <si>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</si>
  <si>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</si>
  <si>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</si>
  <si>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</si>
  <si>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</si>
  <si>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</si>
  <si>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</si>
  <si>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</si>
  <si>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</si>
  <si>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</si>
  <si>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</si>
  <si>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</si>
  <si>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</si>
  <si>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</si>
  <si>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</si>
  <si>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</si>
  <si>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</si>
  <si>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</si>
  <si>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</si>
  <si>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</si>
  <si>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</si>
  <si>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</si>
  <si>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</si>
  <si>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</si>
  <si>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</si>
  <si>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</si>
  <si>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</si>
  <si>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</si>
  <si>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</si>
  <si>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</si>
  <si>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</si>
  <si>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</si>
  <si>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</si>
  <si>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</si>
  <si>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</si>
  <si>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</si>
  <si>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</si>
  <si>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</si>
  <si>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</si>
  <si>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</si>
  <si>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</si>
  <si>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</si>
  <si>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</si>
  <si>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</si>
  <si>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</si>
  <si>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</si>
  <si>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</si>
  <si>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</si>
  <si>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</si>
  <si>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</si>
  <si>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</si>
  <si>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</si>
  <si>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</si>
  <si>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</si>
  <si>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</si>
  <si>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</si>
  <si>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</si>
  <si>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</si>
  <si>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</si>
  <si>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</si>
  <si>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</si>
  <si>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</si>
  <si>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</si>
  <si>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</si>
  <si>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</si>
  <si>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</si>
  <si>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</si>
  <si>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</si>
  <si>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</si>
  <si>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</si>
  <si>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</si>
  <si>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</si>
  <si>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</si>
  <si>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</si>
  <si>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</si>
  <si>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</si>
  <si>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</si>
  <si>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</si>
  <si>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</si>
  <si>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</si>
  <si>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</si>
  <si>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</si>
  <si>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</si>
  <si>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</si>
  <si>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</si>
  <si>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</si>
  <si>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</si>
  <si>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</si>
  <si>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</si>
  <si>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</si>
  <si>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</si>
  <si>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</si>
  <si>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</si>
  <si>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</si>
  <si>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</si>
  <si>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</si>
  <si>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</si>
  <si>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</si>
  <si>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</si>
  <si>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</si>
  <si>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</si>
  <si>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</si>
  <si>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</si>
  <si>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</si>
  <si>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</si>
  <si>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</si>
  <si>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</si>
  <si>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</si>
  <si>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</si>
  <si>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</si>
  <si>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</si>
  <si>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</si>
  <si>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</si>
  <si>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</si>
  <si>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</si>
  <si>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</si>
  <si>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</si>
  <si>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</si>
  <si>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</si>
  <si>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</si>
  <si>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</si>
  <si>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</si>
  <si>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</si>
  <si>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</si>
  <si>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</si>
  <si>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</si>
  <si>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</si>
  <si>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</si>
  <si>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</si>
  <si>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</si>
  <si>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</si>
  <si>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</si>
  <si>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</si>
  <si>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</si>
  <si>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</si>
  <si>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</si>
  <si>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</si>
  <si>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</si>
  <si>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</si>
  <si>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</si>
  <si>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</si>
  <si>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</si>
  <si>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</si>
  <si>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</si>
  <si>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</si>
  <si>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</si>
  <si>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</si>
  <si>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</si>
  <si>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</si>
  <si>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</si>
  <si>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</si>
  <si>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</si>
  <si>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</si>
  <si>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</si>
  <si>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</si>
  <si>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</si>
  <si>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</si>
  <si>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</si>
  <si>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</si>
  <si>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</si>
  <si>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</si>
  <si>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</si>
  <si>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</si>
  <si>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</si>
  <si>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</si>
  <si>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</si>
  <si>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</si>
  <si>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</si>
  <si>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</si>
  <si>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</si>
  <si>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</si>
  <si>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</si>
  <si>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</si>
  <si>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</si>
  <si>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</si>
  <si>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</si>
  <si>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</si>
  <si>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</si>
  <si>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</si>
  <si>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</si>
  <si>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</si>
  <si>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</si>
  <si>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</si>
  <si>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</si>
  <si>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</si>
  <si>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</si>
  <si>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</si>
  <si>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</si>
  <si>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</si>
  <si>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</si>
  <si>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</si>
  <si>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</si>
  <si>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</si>
  <si>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</si>
  <si>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</si>
  <si>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</si>
  <si>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</si>
  <si>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</si>
  <si>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</si>
  <si>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</si>
  <si>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</si>
  <si>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</si>
  <si>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</si>
  <si>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</si>
  <si>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</si>
  <si>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</si>
  <si>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</si>
  <si>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</si>
  <si>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</si>
  <si>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</si>
  <si>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</si>
  <si>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</si>
  <si>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</si>
  <si>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</si>
  <si>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</si>
  <si>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</si>
  <si>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</si>
  <si>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</si>
  <si>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</si>
  <si>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</si>
  <si>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</si>
  <si>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</si>
  <si>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</si>
  <si>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</si>
  <si>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</si>
  <si>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</si>
  <si>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</si>
  <si>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</si>
  <si>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</si>
  <si>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</si>
  <si>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</si>
  <si>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</si>
  <si>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</si>
  <si>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</si>
  <si>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</si>
  <si>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</si>
  <si>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</si>
  <si>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</si>
  <si>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</si>
  <si>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</si>
  <si>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</si>
  <si>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</si>
  <si>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</si>
  <si>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</si>
  <si>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</si>
  <si>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</si>
  <si>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</si>
  <si>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</si>
  <si>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</si>
  <si>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</si>
  <si>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</si>
  <si>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</si>
  <si>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</si>
  <si>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</si>
  <si>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</si>
  <si>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</si>
  <si>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</si>
  <si>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</si>
  <si>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</si>
  <si>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</si>
  <si>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</si>
  <si>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</si>
  <si>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</si>
  <si>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</si>
  <si>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</si>
  <si>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</si>
  <si>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</si>
  <si>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</si>
  <si>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</si>
  <si>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</si>
  <si>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</si>
  <si>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</si>
  <si>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</si>
  <si>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</si>
  <si>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</si>
  <si>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</si>
  <si>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</si>
  <si>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</si>
  <si>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</si>
  <si>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</si>
  <si>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</si>
  <si>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</si>
  <si>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</si>
  <si>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</si>
  <si>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</si>
  <si>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</si>
  <si>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</si>
  <si>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</si>
  <si>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</si>
  <si>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</si>
  <si>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</si>
  <si>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</si>
  <si>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</si>
  <si>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</si>
  <si>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</si>
  <si>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</si>
  <si>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</si>
  <si>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</si>
  <si>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</si>
  <si>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</si>
  <si>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</si>
  <si>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</si>
  <si>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</si>
  <si>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</si>
  <si>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</si>
  <si>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</si>
  <si>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</si>
  <si>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</si>
  <si>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</si>
  <si>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</si>
  <si>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</si>
  <si>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</si>
  <si>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</si>
  <si>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</si>
  <si>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</si>
  <si>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</si>
  <si>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</si>
  <si>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</si>
  <si>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</si>
  <si>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</si>
  <si>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</si>
  <si>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</si>
  <si>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</si>
  <si>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</si>
  <si>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</si>
  <si>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</si>
  <si>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</si>
  <si>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</si>
  <si>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</si>
  <si>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</si>
  <si>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</si>
  <si>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</si>
  <si>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</si>
  <si>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</si>
  <si>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</si>
  <si>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</si>
  <si>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</si>
  <si>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</si>
  <si>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</si>
  <si>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</si>
  <si>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</si>
  <si>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</si>
  <si>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</si>
  <si>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</si>
  <si>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</si>
  <si>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</si>
  <si>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</si>
  <si>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</si>
  <si>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</si>
  <si>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</si>
  <si>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</si>
  <si>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B.Gew. EH1 (G)</t>
  </si>
  <si>
    <t>B.Gew. EH1 (kg)</t>
  </si>
  <si>
    <t>B.Gew. EH2 (G)</t>
  </si>
  <si>
    <t>B.Gew. EH2 (kg)</t>
  </si>
  <si>
    <t>B.Gew. Pal (G)</t>
  </si>
  <si>
    <t>B.Gew. Pal (kg)</t>
  </si>
  <si>
    <t>B.Gew EA (G)</t>
  </si>
  <si>
    <t>B.Gew EA(kg)</t>
  </si>
  <si>
    <t>Vol. P01 (mm³)</t>
  </si>
  <si>
    <t>Vol. P01 (cm³)</t>
  </si>
  <si>
    <t>Vol. P01 UME (mm³)</t>
  </si>
  <si>
    <t>Vol. P01 UME (cm³)</t>
  </si>
  <si>
    <t>Min Höhe P01 (mm)</t>
  </si>
  <si>
    <t>Min Höhe P01 (cm)</t>
  </si>
  <si>
    <t>P-Sätze:</t>
  </si>
  <si>
    <t>H-Sätze:</t>
  </si>
  <si>
    <t>Papier, Pappe, Karton</t>
  </si>
  <si>
    <t>Virgin-Material</t>
  </si>
  <si>
    <t>%</t>
  </si>
  <si>
    <t>Beschichtung</t>
  </si>
  <si>
    <t>Name</t>
  </si>
  <si>
    <t>Bezeichnung</t>
  </si>
  <si>
    <t>Kunststoff</t>
  </si>
  <si>
    <t>Aluminium</t>
  </si>
  <si>
    <t>Getränkekartonverpackung</t>
  </si>
  <si>
    <t>Sonstiger Verbund</t>
  </si>
  <si>
    <t>Naturmaterial</t>
  </si>
  <si>
    <t>Jute</t>
  </si>
  <si>
    <t>Hangtag</t>
  </si>
  <si>
    <t>Clip</t>
  </si>
  <si>
    <t>PLA</t>
  </si>
  <si>
    <t>Clamshell</t>
  </si>
  <si>
    <t>PP/PET</t>
  </si>
  <si>
    <t>PP/PS</t>
  </si>
  <si>
    <t>PP/PE</t>
  </si>
  <si>
    <t>PS/PET</t>
  </si>
  <si>
    <t>PS/PE</t>
  </si>
  <si>
    <t>PE/PET</t>
  </si>
  <si>
    <t>-</t>
  </si>
  <si>
    <t xml:space="preserve"> </t>
  </si>
  <si>
    <t>PHA</t>
  </si>
  <si>
    <t>PBS</t>
  </si>
  <si>
    <t>PA/PE</t>
  </si>
  <si>
    <t>Virgin-Material (FD_VM_)</t>
  </si>
  <si>
    <t>Fraktionen (FD_Fraktion)</t>
  </si>
  <si>
    <t>Hauptkörper - Art (FD_HK_Art)</t>
  </si>
  <si>
    <t>Verschluss - Art (FD_V_Art)</t>
  </si>
  <si>
    <t>Etikett - Art (FD_E_Art)</t>
  </si>
  <si>
    <t>rPP (PCR)</t>
  </si>
  <si>
    <t>rPS (PCR)</t>
  </si>
  <si>
    <t>rPET (PCR)</t>
  </si>
  <si>
    <t>rPP/rPET (PCR)</t>
  </si>
  <si>
    <t>rPP/rPS (PCR)</t>
  </si>
  <si>
    <t>rPP/rPE (PCR)</t>
  </si>
  <si>
    <t>rPS/rPET (PCR)</t>
  </si>
  <si>
    <t>rPS/rPE (PCR)</t>
  </si>
  <si>
    <t>rPE/rPET (PCR)</t>
  </si>
  <si>
    <t>rPA/rPE (PCR)</t>
  </si>
  <si>
    <t>Sekundär-Material (FD_SM_)</t>
  </si>
  <si>
    <t>Code ADB</t>
  </si>
  <si>
    <t>Beschichtung (FD_BS)</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</si>
  <si>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</si>
  <si>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</si>
  <si>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</si>
  <si>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</si>
  <si>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</si>
  <si>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</si>
  <si>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</si>
  <si>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</si>
  <si>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</si>
  <si>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</si>
  <si>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</si>
  <si>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</si>
  <si>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</si>
  <si>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</si>
  <si>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</si>
  <si>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</si>
  <si>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</si>
  <si>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</si>
  <si>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</si>
  <si>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SAP Kred. Nr.</t>
  </si>
  <si>
    <t>Verpackungsdaten Verschluss 3</t>
  </si>
  <si>
    <t>Verschluss 3 - Art</t>
  </si>
  <si>
    <t>Etikett 1</t>
  </si>
  <si>
    <t>Verpackungsdaten Etikett 1</t>
  </si>
  <si>
    <t>Verpackungsdaten Etikett 2</t>
  </si>
  <si>
    <t>Verpackungsdaten Etikett 3</t>
  </si>
  <si>
    <t>Etikett 2</t>
  </si>
  <si>
    <t>Etikett 3</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</si>
  <si>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</si>
  <si>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</si>
  <si>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</si>
  <si>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</si>
  <si>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</si>
  <si>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</si>
  <si>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</si>
  <si>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</si>
  <si>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</si>
  <si>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</si>
  <si>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</si>
  <si>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</si>
  <si>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</si>
  <si>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</si>
  <si>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</si>
  <si>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</si>
  <si>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</si>
  <si>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</si>
  <si>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</si>
  <si>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</si>
  <si>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</si>
  <si>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</si>
  <si>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</si>
  <si>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</si>
  <si>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</si>
  <si>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</si>
  <si>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</si>
  <si>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</si>
  <si>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</si>
  <si>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</si>
  <si>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</si>
  <si>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</si>
  <si>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</si>
  <si>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</si>
  <si>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</si>
  <si>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</si>
  <si>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</si>
  <si>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</si>
  <si>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</si>
  <si>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</si>
  <si>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</si>
  <si>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</si>
  <si>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</si>
  <si>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</si>
  <si>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</si>
  <si>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</si>
  <si>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</si>
  <si>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</si>
  <si>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</si>
  <si>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</si>
  <si>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</si>
  <si>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</si>
  <si>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</si>
  <si>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</si>
  <si>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</si>
  <si>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</si>
  <si>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</si>
  <si>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</si>
  <si>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</si>
  <si>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</si>
  <si>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</si>
  <si>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</si>
  <si>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</si>
  <si>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</si>
  <si>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</si>
  <si>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</si>
  <si>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</si>
  <si>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</si>
  <si>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</si>
  <si>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</si>
  <si>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</si>
  <si>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</si>
  <si>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</si>
  <si>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</si>
  <si>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</si>
  <si>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</si>
  <si>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</si>
  <si>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</si>
  <si>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</si>
  <si>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</si>
  <si>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</si>
  <si>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</si>
  <si>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</si>
  <si>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</si>
  <si>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</si>
  <si>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</si>
  <si>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</si>
  <si>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</si>
  <si>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</si>
  <si>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</si>
  <si>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</si>
  <si>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</si>
  <si>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</si>
  <si>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</si>
  <si>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</si>
  <si>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</si>
  <si>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</si>
  <si>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</si>
  <si>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Recyceltes Material</t>
  </si>
  <si>
    <t>Eisenmetalle</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</si>
  <si>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</si>
  <si>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</si>
  <si>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</si>
  <si>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</si>
  <si>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</si>
  <si>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</si>
  <si>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</si>
  <si>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</si>
  <si>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</si>
  <si>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</si>
  <si>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</si>
  <si>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</si>
  <si>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</si>
  <si>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</si>
  <si>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</si>
  <si>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</si>
  <si>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</si>
  <si>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</si>
  <si>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</si>
  <si>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</si>
  <si>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</si>
  <si>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</si>
  <si>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</si>
  <si>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</si>
  <si>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</si>
  <si>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</si>
  <si>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Nutri-Score</t>
  </si>
  <si>
    <t>Lizenzierungspflicht (gesamt)</t>
  </si>
  <si>
    <t>N, Bitte auswählen</t>
  </si>
  <si>
    <t>Bezugsgröße</t>
  </si>
  <si>
    <t>kJ</t>
  </si>
  <si>
    <t>kcal</t>
  </si>
  <si>
    <t>Angabe von Zusatzstoffen notwendig?</t>
  </si>
  <si>
    <t>Weintext 2020:</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</si>
  <si>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</si>
  <si>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</si>
  <si>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</si>
  <si>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</si>
  <si>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</si>
  <si>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</si>
  <si>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</si>
  <si>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</si>
  <si>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</si>
  <si>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</si>
  <si>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</si>
  <si>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</si>
  <si>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</si>
  <si>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</si>
  <si>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</si>
  <si>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</si>
  <si>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</si>
  <si>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</si>
  <si>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</si>
  <si>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</si>
  <si>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</si>
  <si>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</si>
  <si>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</si>
  <si>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</si>
  <si>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</si>
  <si>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</si>
  <si>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</si>
  <si>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</si>
  <si>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</si>
  <si>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</si>
  <si>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</si>
  <si>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</si>
  <si>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</si>
  <si>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</si>
  <si>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</si>
  <si>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</si>
  <si>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</si>
  <si>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</si>
  <si>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</si>
  <si>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</si>
  <si>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</si>
  <si>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</si>
  <si>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</si>
  <si>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</si>
  <si>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</si>
  <si>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</si>
  <si>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</si>
  <si>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</si>
  <si>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</si>
  <si>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</si>
  <si>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</si>
  <si>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</si>
  <si>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</si>
  <si>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</si>
  <si>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</si>
  <si>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</si>
  <si>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</si>
  <si>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</si>
  <si>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</si>
  <si>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</si>
  <si>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</si>
  <si>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</si>
  <si>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</si>
  <si>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</si>
  <si>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</si>
  <si>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</si>
  <si>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</si>
  <si>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</si>
  <si>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</si>
  <si>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</si>
  <si>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</si>
  <si>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</si>
  <si>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</si>
  <si>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</si>
  <si>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</si>
  <si>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</si>
  <si>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</si>
  <si>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</si>
  <si>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</si>
  <si>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</si>
  <si>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</si>
  <si>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</si>
  <si>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</si>
  <si>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</si>
  <si>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</si>
  <si>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</si>
  <si>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</si>
  <si>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</si>
  <si>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</si>
  <si>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</si>
  <si>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</si>
  <si>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</si>
  <si>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</si>
  <si>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</si>
  <si>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</si>
  <si>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</si>
  <si>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</si>
  <si>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</si>
  <si>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</si>
  <si>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</si>
  <si>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</si>
  <si>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</si>
  <si>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</si>
  <si>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</si>
  <si>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</si>
  <si>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</si>
  <si>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</si>
  <si>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</si>
  <si>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</si>
  <si>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</si>
  <si>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</si>
  <si>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</si>
  <si>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</si>
  <si>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</si>
  <si>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</si>
  <si>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</si>
  <si>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</si>
  <si>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</si>
  <si>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</si>
  <si>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</si>
  <si>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</si>
  <si>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</si>
  <si>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</si>
  <si>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</si>
  <si>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</si>
  <si>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</si>
  <si>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</si>
  <si>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</si>
  <si>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</si>
  <si>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</si>
  <si>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</si>
  <si>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</si>
  <si>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</si>
  <si>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</si>
  <si>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</si>
  <si>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</si>
  <si>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</si>
  <si>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</si>
  <si>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</si>
  <si>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</si>
  <si>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</si>
  <si>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</si>
  <si>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</si>
  <si>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</si>
  <si>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</si>
  <si>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</si>
  <si>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</si>
  <si>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</si>
  <si>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</si>
  <si>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</si>
  <si>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</si>
  <si>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</si>
  <si>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</si>
  <si>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</si>
  <si>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</si>
  <si>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</si>
  <si>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</si>
  <si>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</si>
  <si>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</si>
  <si>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</si>
  <si>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</si>
  <si>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</si>
  <si>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</si>
  <si>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</si>
  <si>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</si>
  <si>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</si>
  <si>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</si>
  <si>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</si>
  <si>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</si>
  <si>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</si>
  <si>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</si>
  <si>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</si>
  <si>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</si>
  <si>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</si>
  <si>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</si>
  <si>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</si>
  <si>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</si>
  <si>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</si>
  <si>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</si>
  <si>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</si>
  <si>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</si>
  <si>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</si>
  <si>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</si>
  <si>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</si>
  <si>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</si>
  <si>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</si>
  <si>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</si>
  <si>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</si>
  <si>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</si>
  <si>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</si>
  <si>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</si>
  <si>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</si>
  <si>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</si>
  <si>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</si>
  <si>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</si>
  <si>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</si>
  <si>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</si>
  <si>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</si>
  <si>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</si>
  <si>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</si>
  <si>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</si>
  <si>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</si>
  <si>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</si>
  <si>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</si>
  <si>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</si>
  <si>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</si>
  <si>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</si>
  <si>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</si>
  <si>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</si>
  <si>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</si>
  <si>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</si>
  <si>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</si>
  <si>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</si>
  <si>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</si>
  <si>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</si>
  <si>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</si>
  <si>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</si>
  <si>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</si>
  <si>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</si>
  <si>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</si>
  <si>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</si>
  <si>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</si>
  <si>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</si>
  <si>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</si>
  <si>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</si>
  <si>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</si>
  <si>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</si>
  <si>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</si>
  <si>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</si>
  <si>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</si>
  <si>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</si>
  <si>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</si>
  <si>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</si>
  <si>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</si>
  <si>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</si>
  <si>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</si>
  <si>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</si>
  <si>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</si>
  <si>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</si>
  <si>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</si>
  <si>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</si>
  <si>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</si>
  <si>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</si>
  <si>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</si>
  <si>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</si>
  <si>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</si>
  <si>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</si>
  <si>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</si>
  <si>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</si>
  <si>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</si>
  <si>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</si>
  <si>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</si>
  <si>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</si>
  <si>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</si>
  <si>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</si>
  <si>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</si>
  <si>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</si>
  <si>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</si>
  <si>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</si>
  <si>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</si>
  <si>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</si>
  <si>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</si>
  <si>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</si>
  <si>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</si>
  <si>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</si>
  <si>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</si>
  <si>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</si>
  <si>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</si>
  <si>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</si>
  <si>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</si>
  <si>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</si>
  <si>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</si>
  <si>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</si>
  <si>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</si>
  <si>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</si>
  <si>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</si>
  <si>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</si>
  <si>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</si>
  <si>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</si>
  <si>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</si>
  <si>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</si>
  <si>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</si>
  <si>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</si>
  <si>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</si>
  <si>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</si>
  <si>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</si>
  <si>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</si>
  <si>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</si>
  <si>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</si>
  <si>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</si>
  <si>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</si>
  <si>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</si>
  <si>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</si>
  <si>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</si>
  <si>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</si>
  <si>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</si>
  <si>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</si>
  <si>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</si>
  <si>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</si>
  <si>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</si>
  <si>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</si>
  <si>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</si>
  <si>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</si>
  <si>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</si>
  <si>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</si>
  <si>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</si>
  <si>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</si>
  <si>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</si>
  <si>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</si>
  <si>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</si>
  <si>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</si>
  <si>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</si>
  <si>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</si>
  <si>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</si>
  <si>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</si>
  <si>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</si>
  <si>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</si>
  <si>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</si>
  <si>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</si>
  <si>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</si>
  <si>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</si>
  <si>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</si>
  <si>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</si>
  <si>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</si>
  <si>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</si>
  <si>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</si>
  <si>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</si>
  <si>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</si>
  <si>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</si>
  <si>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</si>
  <si>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</si>
  <si>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</si>
  <si>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</si>
  <si>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</si>
  <si>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</si>
  <si>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</si>
  <si>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</si>
  <si>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</si>
  <si>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</si>
  <si>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</si>
  <si>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</si>
  <si>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</si>
  <si>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</si>
  <si>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</si>
  <si>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</si>
  <si>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</si>
  <si>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</si>
  <si>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</si>
  <si>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</si>
  <si>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</si>
  <si>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</si>
  <si>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</si>
  <si>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</si>
  <si>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</si>
  <si>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</si>
  <si>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</si>
  <si>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</si>
  <si>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</si>
  <si>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</si>
  <si>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</si>
  <si>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</si>
  <si>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</si>
  <si>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</si>
  <si>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</si>
  <si>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</si>
  <si>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</si>
  <si>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</si>
  <si>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</si>
  <si>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</si>
  <si>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</si>
  <si>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</si>
  <si>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</si>
  <si>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</si>
  <si>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</si>
  <si>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</si>
  <si>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</si>
  <si>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</si>
  <si>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</si>
  <si>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</si>
  <si>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</si>
  <si>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</si>
  <si>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</si>
  <si>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</si>
  <si>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</si>
  <si>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</si>
  <si>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</si>
  <si>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</si>
  <si>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</si>
  <si>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</si>
  <si>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</si>
  <si>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</si>
  <si>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</si>
  <si>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</si>
  <si>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</si>
  <si>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</si>
  <si>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</si>
  <si>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</si>
  <si>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</si>
  <si>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</si>
  <si>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</si>
  <si>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</si>
  <si>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</si>
  <si>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</si>
  <si>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</si>
  <si>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</si>
  <si>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</si>
  <si>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</si>
  <si>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</si>
  <si>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</si>
  <si>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</si>
  <si>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</si>
  <si>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</si>
  <si>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</si>
  <si>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</si>
  <si>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</si>
  <si>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</si>
  <si>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</si>
  <si>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</si>
  <si>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</si>
  <si>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</si>
  <si>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</si>
  <si>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</si>
  <si>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</si>
  <si>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</si>
  <si>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</si>
  <si>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</si>
  <si>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</si>
  <si>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</si>
  <si>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</si>
  <si>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</si>
  <si>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</si>
  <si>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</si>
  <si>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</si>
  <si>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</si>
  <si>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</si>
  <si>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</si>
  <si>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</si>
  <si>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</si>
  <si>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</si>
  <si>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</si>
  <si>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</si>
  <si>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</si>
  <si>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</si>
  <si>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</si>
  <si>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</si>
  <si>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</si>
  <si>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</si>
  <si>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</si>
  <si>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</si>
  <si>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</si>
  <si>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</si>
  <si>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</si>
  <si>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</si>
  <si>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</si>
  <si>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</si>
  <si>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</si>
  <si>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</si>
  <si>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</si>
  <si>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</si>
  <si>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</si>
  <si>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</si>
  <si>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</si>
  <si>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</si>
  <si>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</si>
  <si>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</si>
  <si>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</si>
  <si>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</si>
  <si>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</si>
  <si>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</si>
  <si>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</si>
  <si>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</si>
  <si>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</si>
  <si>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</si>
  <si>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</si>
  <si>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</si>
  <si>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</si>
  <si>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</si>
  <si>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</si>
  <si>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</si>
  <si>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</si>
  <si>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</si>
  <si>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</si>
  <si>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</si>
  <si>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</si>
  <si>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</si>
  <si>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</si>
  <si>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</si>
  <si>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</si>
  <si>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</si>
  <si>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</si>
  <si>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</si>
  <si>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</si>
  <si>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</si>
  <si>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</si>
  <si>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</si>
  <si>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</si>
  <si>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</si>
  <si>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</si>
  <si>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</si>
  <si>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</si>
  <si>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</si>
  <si>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</si>
  <si>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</si>
  <si>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</si>
  <si>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</si>
  <si>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</si>
  <si>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</si>
  <si>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</si>
  <si>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</si>
  <si>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</si>
  <si>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</si>
  <si>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</si>
  <si>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</si>
  <si>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</si>
  <si>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</si>
  <si>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</si>
  <si>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</si>
  <si>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</si>
  <si>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</si>
  <si>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</si>
  <si>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</si>
  <si>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</si>
  <si>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</si>
  <si>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</si>
  <si>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</si>
  <si>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</si>
  <si>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</si>
  <si>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</si>
  <si>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</si>
  <si>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</si>
  <si>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</si>
  <si>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</si>
  <si>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</si>
  <si>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</si>
  <si>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</si>
  <si>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</si>
  <si>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</si>
  <si>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</si>
  <si>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</si>
  <si>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</si>
  <si>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</si>
  <si>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</si>
  <si>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</si>
  <si>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</si>
  <si>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</si>
  <si>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</si>
  <si>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</si>
  <si>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</si>
  <si>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</si>
  <si>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</si>
  <si>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</si>
  <si>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</si>
  <si>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</si>
  <si>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</si>
  <si>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</si>
  <si>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</si>
  <si>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</si>
  <si>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</si>
  <si>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</si>
  <si>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</si>
  <si>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</si>
  <si>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</si>
  <si>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</si>
  <si>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</si>
  <si>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</si>
  <si>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</si>
  <si>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</si>
  <si>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</si>
  <si>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</si>
  <si>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</si>
  <si>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</si>
  <si>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</si>
  <si>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</si>
  <si>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</si>
  <si>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</si>
  <si>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</si>
  <si>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</si>
  <si>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</si>
  <si>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</si>
  <si>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</si>
  <si>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</si>
  <si>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</si>
  <si>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</si>
  <si>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</si>
  <si>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</si>
  <si>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</si>
  <si>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</si>
  <si>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</si>
  <si>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</si>
  <si>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</si>
  <si>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</si>
  <si>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</si>
  <si>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</si>
  <si>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</si>
  <si>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</si>
  <si>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</si>
  <si>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</si>
  <si>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</si>
  <si>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</si>
  <si>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</si>
  <si>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</si>
  <si>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</si>
  <si>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</si>
  <si>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</si>
  <si>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</si>
  <si>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</si>
  <si>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</si>
  <si>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</si>
  <si>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</si>
  <si>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</si>
  <si>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</si>
  <si>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</si>
  <si>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</si>
  <si>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</si>
  <si>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</si>
  <si>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</si>
  <si>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</si>
  <si>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</si>
  <si>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</si>
  <si>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</si>
  <si>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</si>
  <si>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</si>
  <si>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</si>
  <si>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</si>
  <si>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</si>
  <si>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</si>
  <si>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</si>
  <si>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</si>
  <si>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</si>
  <si>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</si>
  <si>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</si>
  <si>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</si>
  <si>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</si>
  <si>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</si>
  <si>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</si>
  <si>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</si>
  <si>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</si>
  <si>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</si>
  <si>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</si>
  <si>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</si>
  <si>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</si>
  <si>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</si>
  <si>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</si>
  <si>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</si>
  <si>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</si>
  <si>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</si>
  <si>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</si>
  <si>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</si>
  <si>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</si>
  <si>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</si>
  <si>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</si>
  <si>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</si>
  <si>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</si>
  <si>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</si>
  <si>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</si>
  <si>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</si>
  <si>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</si>
  <si>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</si>
  <si>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</si>
  <si>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</si>
  <si>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</si>
  <si>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</si>
  <si>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</si>
  <si>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</si>
  <si>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</si>
  <si>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</si>
  <si>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</si>
  <si>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</si>
  <si>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</si>
  <si>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</si>
  <si>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</si>
  <si>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</si>
  <si>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</si>
  <si>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</si>
  <si>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</si>
  <si>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</si>
  <si>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</si>
  <si>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</si>
  <si>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</si>
  <si>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</si>
  <si>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</si>
  <si>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</si>
  <si>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</si>
  <si>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</si>
  <si>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</si>
  <si>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</si>
  <si>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</si>
  <si>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</si>
  <si>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</si>
  <si>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</si>
  <si>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</si>
  <si>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</si>
  <si>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</si>
  <si>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</si>
  <si>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</si>
  <si>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</si>
  <si>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</si>
  <si>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</si>
  <si>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</si>
  <si>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</si>
  <si>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</si>
  <si>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</si>
  <si>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</si>
  <si>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</si>
  <si>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</si>
  <si>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</si>
  <si>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</si>
  <si>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</si>
  <si>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</si>
  <si>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</si>
  <si>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</si>
  <si>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</si>
  <si>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</si>
  <si>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</si>
  <si>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</si>
  <si>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</si>
  <si>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</si>
  <si>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</si>
  <si>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</si>
  <si>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</si>
  <si>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</si>
  <si>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</si>
  <si>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</si>
  <si>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</si>
  <si>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</si>
  <si>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</si>
  <si>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</si>
  <si>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</si>
  <si>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</si>
  <si>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</si>
  <si>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</si>
  <si>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</si>
  <si>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</si>
  <si>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</si>
  <si>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</si>
  <si>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</si>
  <si>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</si>
  <si>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</si>
  <si>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</si>
  <si>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</si>
  <si>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</si>
  <si>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</si>
  <si>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</si>
  <si>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</si>
  <si>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</si>
  <si>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</si>
  <si>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</si>
  <si>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</si>
  <si>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</si>
  <si>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</si>
  <si>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</si>
  <si>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</si>
  <si>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</si>
  <si>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</si>
  <si>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</si>
  <si>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</si>
  <si>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</si>
  <si>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</si>
  <si>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</si>
  <si>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</si>
  <si>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</si>
  <si>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</si>
  <si>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</si>
  <si>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</si>
  <si>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</si>
  <si>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</si>
  <si>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</si>
  <si>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</si>
  <si>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</si>
  <si>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</si>
  <si>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</si>
  <si>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</si>
  <si>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</si>
  <si>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</si>
  <si>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</si>
  <si>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</si>
  <si>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</si>
  <si>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</si>
  <si>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</si>
  <si>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</si>
  <si>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</si>
  <si>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</si>
  <si>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Link (BMEL)</t>
  </si>
  <si>
    <t>Wurst</t>
  </si>
  <si>
    <t>Artikelart LMIV</t>
  </si>
  <si>
    <t>Grad des Vorkommens</t>
  </si>
  <si>
    <t>Weitere optionale Allergene</t>
  </si>
  <si>
    <t>Allergen</t>
  </si>
  <si>
    <t>a</t>
  </si>
  <si>
    <t>c</t>
  </si>
  <si>
    <t>b</t>
  </si>
  <si>
    <t>d</t>
  </si>
  <si>
    <t>C</t>
  </si>
  <si>
    <t>B</t>
  </si>
  <si>
    <t>E</t>
  </si>
  <si>
    <t>Zubereitungsgrad Nährwerte (M032)</t>
  </si>
  <si>
    <t>Einheit zus. Nährwerte</t>
  </si>
  <si>
    <t>g</t>
  </si>
  <si>
    <t>mg</t>
  </si>
  <si>
    <t>μg</t>
  </si>
  <si>
    <t>kg</t>
  </si>
  <si>
    <t>mm</t>
  </si>
  <si>
    <t>cm</t>
  </si>
  <si>
    <t>ml</t>
  </si>
  <si>
    <t>Ammonium</t>
  </si>
  <si>
    <t>Amylose</t>
  </si>
  <si>
    <t>Barium</t>
  </si>
  <si>
    <t>Casein</t>
  </si>
  <si>
    <t xml:space="preserve">Fructose </t>
  </si>
  <si>
    <t>Glucomannan</t>
  </si>
  <si>
    <t>Inositol</t>
  </si>
  <si>
    <t>Isomalt</t>
  </si>
  <si>
    <t>Lithium</t>
  </si>
  <si>
    <t>Maltodextrin</t>
  </si>
  <si>
    <t>Nickel</t>
  </si>
  <si>
    <t>Strontium</t>
  </si>
  <si>
    <t>Biotin</t>
  </si>
  <si>
    <t>Calcium</t>
  </si>
  <si>
    <t>Magnesium</t>
  </si>
  <si>
    <t>Niacin</t>
  </si>
  <si>
    <t>Vitamin B 6</t>
  </si>
  <si>
    <t>Weitere optionale Nährwerte (M057, M062, M067)</t>
  </si>
  <si>
    <t>Allergene - Grad des Vorkommens</t>
  </si>
  <si>
    <t>Allergene - Angabe notwendig?</t>
  </si>
  <si>
    <t>Zusatzstoffe - Angabe notwendig?</t>
  </si>
  <si>
    <t>Allergene - namentlich - Gluten</t>
  </si>
  <si>
    <t>Allergene - namentlich - Schalen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</si>
  <si>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</si>
  <si>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</si>
  <si>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</si>
  <si>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</si>
  <si>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</si>
  <si>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</si>
  <si>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</si>
  <si>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</si>
  <si>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</si>
  <si>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</si>
  <si>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</si>
  <si>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</si>
  <si>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</si>
  <si>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</si>
  <si>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</si>
  <si>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</si>
  <si>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</si>
  <si>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</si>
  <si>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</si>
  <si>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</si>
  <si>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</si>
  <si>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</si>
  <si>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</si>
  <si>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</si>
  <si>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</si>
  <si>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</si>
  <si>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</si>
  <si>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</si>
  <si>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</si>
  <si>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</si>
  <si>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Conveniencegrad</t>
  </si>
  <si>
    <t>°C</t>
  </si>
  <si>
    <t>Eier - Güteklasse</t>
  </si>
  <si>
    <t>Eier - Gewichtsklasse</t>
  </si>
  <si>
    <t>Eier - Haltungsform</t>
  </si>
  <si>
    <t>XL</t>
  </si>
  <si>
    <t>Kamut</t>
  </si>
  <si>
    <t>Fleisch - Fleischsorte</t>
  </si>
  <si>
    <t>Fisch - Fangzone</t>
  </si>
  <si>
    <t>Fisch - Subfangzone</t>
  </si>
  <si>
    <t>27.6b - Division: Rockall (VIb)</t>
  </si>
  <si>
    <t>04 - Dredgen</t>
  </si>
  <si>
    <t>Fisch - Fangmethode</t>
  </si>
  <si>
    <t>Fisch - Subfangmethode</t>
  </si>
  <si>
    <t>Fisch - Fangdatum Prozessart</t>
  </si>
  <si>
    <t>Fisch - Lagerzustand</t>
  </si>
  <si>
    <t>Vol. %</t>
  </si>
  <si>
    <t>Wein - Farbe</t>
  </si>
  <si>
    <t>Wein - Geschmackstyp</t>
  </si>
  <si>
    <t>Rosé</t>
  </si>
  <si>
    <t>Craftbeer</t>
  </si>
  <si>
    <t>Mild</t>
  </si>
  <si>
    <t>Info: Bilder werden nicht mitgedruckt.</t>
  </si>
  <si>
    <t>Mit Antioxidations-/Säurungsmittel/Stabilisatoren</t>
  </si>
  <si>
    <t>Milch - Fettanteil 'Angabe in'</t>
  </si>
  <si>
    <t>Bio-Herkunft</t>
  </si>
  <si>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</si>
  <si>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</si>
  <si>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</si>
  <si>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</si>
  <si>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</si>
  <si>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</si>
  <si>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</si>
  <si>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</si>
  <si>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</si>
  <si>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</si>
  <si>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</si>
  <si>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</si>
  <si>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</si>
  <si>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</si>
  <si>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</si>
  <si>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</si>
  <si>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</si>
  <si>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</si>
  <si>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</si>
  <si>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</si>
  <si>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</si>
  <si>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</si>
  <si>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</si>
  <si>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</si>
  <si>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</si>
  <si>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</si>
  <si>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</si>
  <si>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</si>
  <si>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</si>
  <si>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</si>
  <si>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</si>
  <si>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t>Product Data Sheet</t>
  </si>
  <si>
    <t>Explanation of fields/colors:</t>
  </si>
  <si>
    <t>Read this first:</t>
  </si>
  <si>
    <t>All fields marked in red are mandatory.</t>
  </si>
  <si>
    <t>All grey shaded fields will be disregarded.</t>
  </si>
  <si>
    <t xml:space="preserve">All fields marked in white are mandatory with some reservations. It is the suppliers duty to review these fields and to fill in where applicable. </t>
  </si>
  <si>
    <r>
      <t xml:space="preserve">Please note that the Product Data Sheet should be completed </t>
    </r>
    <r>
      <rPr>
        <b/>
        <sz val="12"/>
        <color theme="1"/>
        <rFont val="Calibri"/>
        <family val="2"/>
        <scheme val="minor"/>
      </rPr>
      <t>top-down</t>
    </r>
    <r>
      <rPr>
        <sz val="12"/>
        <color theme="1"/>
        <rFont val="Calibri"/>
        <family val="2"/>
        <scheme val="minor"/>
      </rPr>
      <t xml:space="preserve">. Note that it's </t>
    </r>
    <r>
      <rPr>
        <b/>
        <sz val="12"/>
        <color theme="1"/>
        <rFont val="Calibri"/>
        <family val="2"/>
        <scheme val="minor"/>
      </rPr>
      <t>mandatory to fill the dropdown fields from D8 to D12 first</t>
    </r>
    <r>
      <rPr>
        <sz val="12"/>
        <color theme="1"/>
        <rFont val="Calibri"/>
        <family val="2"/>
        <scheme val="minor"/>
      </rPr>
      <t xml:space="preserve">.
In case you are facing any difficulties while completing the Product Data Sheet, please first consult the Product Data Sheet manual provided by the REWE Group. </t>
    </r>
  </si>
  <si>
    <t>Here you can attach
 a picture of the product
(max. 1 MB).
You can do this by
navigating to
"Insert" -&gt; "Pictures".</t>
  </si>
  <si>
    <t>Are you publishing the product master data via GDSN (e.g. GS1) pool?</t>
  </si>
  <si>
    <t>Please select your type of request (e.g. submitting a new product):</t>
  </si>
  <si>
    <t>Change request effective from (if applicable):</t>
  </si>
  <si>
    <t>Please select if the product is a REWE Group private label product (e.g. "JA!" or "REWE Feine Welt"):</t>
  </si>
  <si>
    <t>Please select the product type:</t>
  </si>
  <si>
    <t>REWE Group internal data (to be completed by REWE Group)</t>
  </si>
  <si>
    <t>Terms and Conditions (solely the list purchasing price and the MSRP has to be completed by the supplier)</t>
  </si>
  <si>
    <t>Product Data (to be completed by the supplier)</t>
  </si>
  <si>
    <t>List purchasing price:</t>
  </si>
  <si>
    <t>Manufacturer's suggested retail price (MSRP/UVP):</t>
  </si>
  <si>
    <t>Supplier name:</t>
  </si>
  <si>
    <t>Product name:</t>
  </si>
  <si>
    <t>Supplier internal product number:</t>
  </si>
  <si>
    <t>Base unit (single product):</t>
  </si>
  <si>
    <t>Quantity unit 1 (packaging unit):</t>
  </si>
  <si>
    <t>Quantity unit 2 (packaging unit/master):</t>
  </si>
  <si>
    <t>Additional Item Information:</t>
  </si>
  <si>
    <t>GTIN of the base unit (EAN) | Plausibility</t>
  </si>
  <si>
    <t>Basi Unit - Multi 2 | Multi 1:</t>
  </si>
  <si>
    <t>Net quantity:</t>
  </si>
  <si>
    <t>Type of packaging:</t>
  </si>
  <si>
    <t>Drained net weight (in g):</t>
  </si>
  <si>
    <t>GTIN type:</t>
  </si>
  <si>
    <t>Fluctuating product weight?</t>
  </si>
  <si>
    <t>Measuring unit (for net quantity):</t>
  </si>
  <si>
    <t>Net weight:</t>
  </si>
  <si>
    <t>Does a quantity unit exist for the product?</t>
  </si>
  <si>
    <t>GTIN of the quantity unit (EAN) | Plausibility</t>
  </si>
  <si>
    <t>Quantity unit 1 - Multi 2 | Multi 1:</t>
  </si>
  <si>
    <t>Quantity (items per packaging unit):</t>
  </si>
  <si>
    <t>Supplier internal product number for quantity unit 1:</t>
  </si>
  <si>
    <t>Does a 2nd quantity unit exist for the product?</t>
  </si>
  <si>
    <t>GTIN of 2nd quantity unit (EAN) |Plausibility</t>
  </si>
  <si>
    <t>Quantity unit 2 - Multi 2 | Multi 1:</t>
  </si>
  <si>
    <t>Quantity (items per outer packing):</t>
  </si>
  <si>
    <t>Content of this quantity unit?</t>
  </si>
  <si>
    <t>Supplier internal product number for quantity unit 2:</t>
  </si>
  <si>
    <t>Pharmaceutical or Nutritional product:</t>
  </si>
  <si>
    <t>Customs tariff number (8 digits | 3 digits):</t>
  </si>
  <si>
    <t>Internal label or seal:</t>
  </si>
  <si>
    <t>External label or seal:</t>
  </si>
  <si>
    <t>VAT rate:</t>
  </si>
  <si>
    <t>Country of origin:</t>
  </si>
  <si>
    <t>Please note the following guidelines for measurements provided by GS1:</t>
  </si>
  <si>
    <r>
      <rPr>
        <b/>
        <sz val="12"/>
        <color theme="1"/>
        <rFont val="Calibri"/>
        <family val="2"/>
      </rPr>
      <t>Base unit</t>
    </r>
    <r>
      <rPr>
        <sz val="12"/>
        <color theme="1"/>
        <rFont val="Calibri"/>
        <family val="2"/>
      </rPr>
      <t xml:space="preserve">: </t>
    </r>
    <r>
      <rPr>
        <i/>
        <sz val="12"/>
        <color theme="1"/>
        <rFont val="Calibri"/>
        <family val="2"/>
      </rPr>
      <t>(first it has to be determined which side is considered the Front)</t>
    </r>
    <r>
      <rPr>
        <sz val="12"/>
        <color theme="1"/>
        <rFont val="Calibri"/>
        <family val="2"/>
      </rPr>
      <t xml:space="preserve">
Prior to any measurement capture, the Default Front of the trade item must be determined. For the purposes of
this standard, the Default Front is the surface with the largest area that is used by the manufacturer to “sell‟ the
product to the consumer, in other words, the surface with markings such as the product name and standard text
elements such as Consumer Declaration (e.g., Net Content).
</t>
    </r>
    <r>
      <rPr>
        <u/>
        <sz val="12"/>
        <color theme="1"/>
        <rFont val="Calibri"/>
        <family val="2"/>
      </rPr>
      <t>Height</t>
    </r>
    <r>
      <rPr>
        <sz val="12"/>
        <color theme="1"/>
        <rFont val="Calibri"/>
        <family val="2"/>
      </rPr>
      <t xml:space="preserve">: from the base to the top
</t>
    </r>
    <r>
      <rPr>
        <u/>
        <sz val="12"/>
        <color theme="1"/>
        <rFont val="Calibri"/>
        <family val="2"/>
      </rPr>
      <t>Width</t>
    </r>
    <r>
      <rPr>
        <sz val="12"/>
        <color theme="1"/>
        <rFont val="Calibri"/>
        <family val="2"/>
      </rPr>
      <t xml:space="preserve">: from the left to the right
</t>
    </r>
    <r>
      <rPr>
        <u/>
        <sz val="12"/>
        <color theme="1"/>
        <rFont val="Calibri"/>
        <family val="2"/>
      </rPr>
      <t>Depth</t>
    </r>
    <r>
      <rPr>
        <sz val="12"/>
        <color theme="1"/>
        <rFont val="Calibri"/>
        <family val="2"/>
      </rPr>
      <t>: from the front to the back</t>
    </r>
  </si>
  <si>
    <r>
      <rPr>
        <b/>
        <sz val="12"/>
        <color theme="1"/>
        <rFont val="Calibri"/>
        <family val="2"/>
      </rPr>
      <t>Quantity unit:</t>
    </r>
    <r>
      <rPr>
        <sz val="12"/>
        <color theme="1"/>
        <rFont val="Calibri"/>
        <family val="2"/>
      </rPr>
      <t xml:space="preserve"> </t>
    </r>
    <r>
      <rPr>
        <i/>
        <sz val="12"/>
        <color theme="1"/>
        <rFont val="Calibri"/>
        <family val="2"/>
      </rPr>
      <t xml:space="preserve">(first it has to be determined which side is considered the Natural Base) </t>
    </r>
    <r>
      <rPr>
        <sz val="12"/>
        <color theme="1"/>
        <rFont val="Calibri"/>
        <family val="2"/>
      </rPr>
      <t xml:space="preserve">
The Natural Base is the natural underside of the packaged item pre-shipment (e.g. case).
</t>
    </r>
    <r>
      <rPr>
        <u/>
        <sz val="12"/>
        <color theme="1"/>
        <rFont val="Calibri"/>
        <family val="2"/>
      </rPr>
      <t>Height</t>
    </r>
    <r>
      <rPr>
        <sz val="12"/>
        <color theme="1"/>
        <rFont val="Calibri"/>
        <family val="2"/>
      </rPr>
      <t xml:space="preserve">: the distance between the Natural Base of the non-consumer trade item and the top.
</t>
    </r>
    <r>
      <rPr>
        <u/>
        <sz val="12"/>
        <color theme="1"/>
        <rFont val="Calibri"/>
        <family val="2"/>
      </rPr>
      <t>Width</t>
    </r>
    <r>
      <rPr>
        <sz val="12"/>
        <color theme="1"/>
        <rFont val="Calibri"/>
        <family val="2"/>
      </rPr>
      <t xml:space="preserve">: the shorter side of the natural base of the non-consumer trade item.
</t>
    </r>
    <r>
      <rPr>
        <u/>
        <sz val="12"/>
        <color theme="1"/>
        <rFont val="Calibri"/>
        <family val="2"/>
      </rPr>
      <t>Depth/Length</t>
    </r>
    <r>
      <rPr>
        <sz val="12"/>
        <color theme="1"/>
        <rFont val="Calibri"/>
        <family val="2"/>
      </rPr>
      <t>: the longer side of the natural base of the non-consumer trade item.</t>
    </r>
  </si>
  <si>
    <r>
      <t xml:space="preserve">You can find further information on the topic of measurements on the GS1 homepage:
</t>
    </r>
    <r>
      <rPr>
        <i/>
        <u/>
        <sz val="11"/>
        <rFont val="Calibri"/>
        <family val="2"/>
        <scheme val="minor"/>
      </rPr>
      <t>https://www.gs1.org/docs/gdsn/3.1/GDSN_Package_Measurement_Rules.pdf</t>
    </r>
  </si>
  <si>
    <t>Logistics (to be completed by the supplier)</t>
  </si>
  <si>
    <t>Loading:</t>
  </si>
  <si>
    <t>Gross weight:</t>
  </si>
  <si>
    <t>Width:</t>
  </si>
  <si>
    <t>Height:</t>
  </si>
  <si>
    <t>Depth:</t>
  </si>
  <si>
    <t>Are the quantity units/products loaded onto pallets or other loading equipment?</t>
  </si>
  <si>
    <t>What is loaded onto the pallet/loading equipment (e.g. single products or boxes)?</t>
  </si>
  <si>
    <t>Pallet GTIN (EAN):</t>
  </si>
  <si>
    <t>Pallet type:</t>
  </si>
  <si>
    <t>Number of base units/quantity units loaded onto the pallet/loading equipment:</t>
  </si>
  <si>
    <t>Number of stacked layers per pallet/loading equipment:</t>
  </si>
  <si>
    <t>Transport stacking factor per pallet/loading equipment:</t>
  </si>
  <si>
    <t>Plausibility of pallet volume (autom. calculation):</t>
  </si>
  <si>
    <t>Number of base units per pallet/loading equipment (calculated automatically):</t>
  </si>
  <si>
    <t>Warehouse stacking factor per pallet/loading equipment:</t>
  </si>
  <si>
    <t>Height (max. 1800mm):</t>
  </si>
  <si>
    <t>Basic information</t>
  </si>
  <si>
    <t>What kind of product are you specifing?</t>
  </si>
  <si>
    <t>Name under which the product is sold:</t>
  </si>
  <si>
    <t>Minimum trade item lifespan from time of production [in days]:</t>
  </si>
  <si>
    <t>Minimum trade item lifespan from time of arrival at REWE warehouse [in days]:</t>
  </si>
  <si>
    <t>Addition to the name under which the product is sold:</t>
  </si>
  <si>
    <r>
      <rPr>
        <b/>
        <sz val="12"/>
        <color theme="0"/>
        <rFont val="Calibri"/>
        <family val="2"/>
      </rPr>
      <t xml:space="preserve">Bio/organic: </t>
    </r>
    <r>
      <rPr>
        <sz val="12"/>
        <color theme="0"/>
        <rFont val="Calibri"/>
        <family val="2"/>
      </rPr>
      <t>Origin | Organic control system reference number:</t>
    </r>
  </si>
  <si>
    <t>Declared list of ingredients according to the product label:</t>
  </si>
  <si>
    <t>Warnings for the consumer:</t>
  </si>
  <si>
    <t>Data according to food information regulation (EU 1169/2011) and EHI Data (to be completed by the supplier)</t>
  </si>
  <si>
    <t>Degree of preparation to which the nutritional information below refers:</t>
  </si>
  <si>
    <t>Reference for the nutritional info listed below:</t>
  </si>
  <si>
    <t>Portion size:</t>
  </si>
  <si>
    <t>Nutritional value</t>
  </si>
  <si>
    <t>Quantity</t>
  </si>
  <si>
    <t>Unit</t>
  </si>
  <si>
    <t>Further optional nutritional information</t>
  </si>
  <si>
    <t>Energy/calorific value in kJ</t>
  </si>
  <si>
    <t>Fat</t>
  </si>
  <si>
    <t>Carbohydrates</t>
  </si>
  <si>
    <t>Protein</t>
  </si>
  <si>
    <t>Salt</t>
  </si>
  <si>
    <t>Energy/calorific value in kcal</t>
  </si>
  <si>
    <t>Fat - of which saturated fatty acids</t>
  </si>
  <si>
    <t>Carbohydrates - Of which sugar</t>
  </si>
  <si>
    <t>Declaration of allergens necessary?</t>
  </si>
  <si>
    <t>Level of occurence</t>
  </si>
  <si>
    <t>To be named</t>
  </si>
  <si>
    <t>Cereals containing gluten</t>
  </si>
  <si>
    <t>Nuts</t>
  </si>
  <si>
    <t>Peanuts</t>
  </si>
  <si>
    <t>Celery</t>
  </si>
  <si>
    <t>Crustaceans</t>
  </si>
  <si>
    <t>Molluscs</t>
  </si>
  <si>
    <t>Fish</t>
  </si>
  <si>
    <t>Eggs</t>
  </si>
  <si>
    <t>Milk (including lactose)</t>
  </si>
  <si>
    <t>Soybeans</t>
  </si>
  <si>
    <t>Mustard</t>
  </si>
  <si>
    <t>Sesame seeds</t>
  </si>
  <si>
    <t>Sulphur dioxide/sulphites (from 10mg/kg or 10mg/l)</t>
  </si>
  <si>
    <t>Lupines</t>
  </si>
  <si>
    <t>Nutritional information (to be completed by the supplier)</t>
  </si>
  <si>
    <t>Allergen information (to be completed by the supplier)</t>
  </si>
  <si>
    <t>Instructions and storage (to be completed by the supplier)</t>
  </si>
  <si>
    <t>Minimum cooling temperature (in °C):</t>
  </si>
  <si>
    <t>Convenience level:</t>
  </si>
  <si>
    <t>Storage instructions for the consumer:</t>
  </si>
  <si>
    <t>Instructions for use for the consumer:</t>
  </si>
  <si>
    <t>Instructions for preparation for the consumer:</t>
  </si>
  <si>
    <t>Data according to food information regulation (EU 1169/2011) - Goods specific part (to be completed by the supplier)</t>
  </si>
  <si>
    <t>Eggs/Milk</t>
  </si>
  <si>
    <t>Meat</t>
  </si>
  <si>
    <t>Cheese</t>
  </si>
  <si>
    <t>Eier - Type of farming:</t>
  </si>
  <si>
    <t>Milk - fat content in %:</t>
  </si>
  <si>
    <t>Eggs - Quality grade:</t>
  </si>
  <si>
    <t>Eggs - Weight category:</t>
  </si>
  <si>
    <t>Type of meat:</t>
  </si>
  <si>
    <t>Unified place of origin? | Place of origin:</t>
  </si>
  <si>
    <t>Place of birth:</t>
  </si>
  <si>
    <t>Place of breeding/feeding:</t>
  </si>
  <si>
    <t>Place of slaughter:</t>
  </si>
  <si>
    <t>Place of dissection 1 | place 2 (if applicable):</t>
  </si>
  <si>
    <t>Latin name</t>
  </si>
  <si>
    <t>Fishing zone:</t>
  </si>
  <si>
    <t>Fishing method:</t>
  </si>
  <si>
    <t>Fishing date (recording type):</t>
  </si>
  <si>
    <t>Defrosting/thawing info necessary?</t>
  </si>
  <si>
    <t>Storage condition:</t>
  </si>
  <si>
    <t>Fishing sub-method:</t>
  </si>
  <si>
    <t>Fishing sub-area:</t>
  </si>
  <si>
    <t>Glaze content in % (if any):</t>
  </si>
  <si>
    <t>Place of production:</t>
  </si>
  <si>
    <t>Alcohol used?</t>
  </si>
  <si>
    <t>Manufacturer:</t>
  </si>
  <si>
    <t>Maturing time:</t>
  </si>
  <si>
    <t>Product range group:</t>
  </si>
  <si>
    <t>Flavor:</t>
  </si>
  <si>
    <t>Fat in dry matter
(% i.dr./in dairy portion)</t>
  </si>
  <si>
    <t>Fat content (total):</t>
  </si>
  <si>
    <t>Microb. Rennet/lab?</t>
  </si>
  <si>
    <t>Animal rennet/lab?</t>
  </si>
  <si>
    <t>Plastic coating?</t>
  </si>
  <si>
    <t>Rind fit for human consumption?</t>
  </si>
  <si>
    <t>Type of milk (cow, sheep, goat):</t>
  </si>
  <si>
    <t>Raw milk, thermised milk or pasteurized milk:</t>
  </si>
  <si>
    <t>Lactose free?</t>
  </si>
  <si>
    <t>Lactose free by nature?</t>
  </si>
  <si>
    <t>Minimum trade item lifespan after baking/thawing (in days):</t>
  </si>
  <si>
    <t>Baking tray allocation:</t>
  </si>
  <si>
    <t>List of ingredients (delivery stage):</t>
  </si>
  <si>
    <t>List of ingredients (ready-baked):</t>
  </si>
  <si>
    <t>Bread and baked goods</t>
  </si>
  <si>
    <t>Drinks - General information and wine specific information</t>
  </si>
  <si>
    <t>Drinks - Description (wine, craft beer)</t>
  </si>
  <si>
    <t>Alcohol content (in % by volume):</t>
  </si>
  <si>
    <t>Wine - Region:</t>
  </si>
  <si>
    <t>Wine - Color:</t>
  </si>
  <si>
    <t>Wein - Grape variety:</t>
  </si>
  <si>
    <t>Wein - Quality level:</t>
  </si>
  <si>
    <t>Flavor type:</t>
  </si>
  <si>
    <t>Row 1 - Aroma description (max. 40 characters)</t>
  </si>
  <si>
    <t>Row 2 - Aroma description (max. 40 characters)</t>
  </si>
  <si>
    <t>Row 3 - Aroma description (max. 40 characters)</t>
  </si>
  <si>
    <t>Row 4 - Drinking suggestion (max. 28 characters)</t>
  </si>
  <si>
    <t>Row 5 - Drinking suggestion (max. 28 characters)</t>
  </si>
  <si>
    <t>Light yellow wine with Burgundy aromas,</t>
  </si>
  <si>
    <t>finely tuned sugar-acid balance</t>
  </si>
  <si>
    <t>Recommendation:</t>
  </si>
  <si>
    <t>Drinking temperature:</t>
  </si>
  <si>
    <t>Row 6 - Drinking temperature (locked)</t>
  </si>
  <si>
    <t>Recommendation: With asparagus, ham</t>
  </si>
  <si>
    <t>Drinking temperature: 8-10°C</t>
  </si>
  <si>
    <t>Drinks - Deposit</t>
  </si>
  <si>
    <t>Is there a deposit on the article?</t>
  </si>
  <si>
    <t>Disposable/reusable?</t>
  </si>
  <si>
    <t>One-way deposit mark:</t>
  </si>
  <si>
    <t>Deposit value (Base unit):</t>
  </si>
  <si>
    <r>
      <t xml:space="preserve">Deposit value </t>
    </r>
    <r>
      <rPr>
        <b/>
        <sz val="12"/>
        <color theme="0"/>
        <rFont val="Calibri"/>
        <family val="2"/>
      </rPr>
      <t>of the container</t>
    </r>
    <r>
      <rPr>
        <sz val="12"/>
        <color theme="0"/>
        <rFont val="Calibri"/>
        <family val="2"/>
      </rPr>
      <t xml:space="preserve"> of quantity unit 1:</t>
    </r>
  </si>
  <si>
    <r>
      <t xml:space="preserve">Deposit value </t>
    </r>
    <r>
      <rPr>
        <b/>
        <sz val="12"/>
        <color theme="0"/>
        <rFont val="Calibri"/>
        <family val="2"/>
      </rPr>
      <t>of the container</t>
    </r>
    <r>
      <rPr>
        <sz val="12"/>
        <color theme="0"/>
        <rFont val="Calibri"/>
        <family val="2"/>
      </rPr>
      <t xml:space="preserve"> of quantity unit 2:</t>
    </r>
  </si>
  <si>
    <t>Assembly of assorted package (SAP item number to be completed by REWE Group. The other remaining fields to be completed by the supplier)</t>
  </si>
  <si>
    <t>SAP item number (completed by REWE Group)</t>
  </si>
  <si>
    <t>GTIN type</t>
  </si>
  <si>
    <t>Item description</t>
  </si>
  <si>
    <t>List purchasing price (base unit)</t>
  </si>
  <si>
    <t>Number of base units in display</t>
  </si>
  <si>
    <t>Yes</t>
  </si>
  <si>
    <t>No</t>
  </si>
  <si>
    <t>Please select</t>
  </si>
  <si>
    <t>Service counter</t>
  </si>
  <si>
    <t>00 - Single product</t>
  </si>
  <si>
    <t>Price per unit</t>
  </si>
  <si>
    <t>Price per kilo</t>
  </si>
  <si>
    <t>HE 13 digit supplier GTIN</t>
  </si>
  <si>
    <t>HK 08 short supplier GTIn</t>
  </si>
  <si>
    <t>I6 ITF-Code 16 digits</t>
  </si>
  <si>
    <t>IC 14 ITF-Code</t>
  </si>
  <si>
    <t>UC 12 UPC-A (Universal Product Code)</t>
  </si>
  <si>
    <t>VC 07 UPC-E (Universal Product Code)</t>
  </si>
  <si>
    <t>Z1 21 indiv. item no. (price GTIN EUR)</t>
  </si>
  <si>
    <t>Z2 22 indiv. item no. (price GTIN EUR)</t>
  </si>
  <si>
    <t>Z3 23 SAN+price in EUR (SAN=item no. GS1)</t>
  </si>
  <si>
    <t>Z4 24 Department GTIN</t>
  </si>
  <si>
    <t>Z5 25 indiv. item no. (piece GTIN)</t>
  </si>
  <si>
    <t>Z6 26 SAN+piece (SAN=item no. GS1)</t>
  </si>
  <si>
    <t>Z7 27 indiv. item no. (price GTIN EUR)        </t>
  </si>
  <si>
    <t>Z8 28 indiv. item no. (weight GTIN)         </t>
  </si>
  <si>
    <t>Z9 29 SAN+weight (SAN=item no. GS1)      </t>
  </si>
  <si>
    <t>ZA Promotion NAN</t>
  </si>
  <si>
    <t>ZC 98 GTIN for credit notes/vouchers</t>
  </si>
  <si>
    <t>ZD Dummy instore EAN (internal assignm.)</t>
  </si>
  <si>
    <t>ZE REWE internal GTIN 13 digits</t>
  </si>
  <si>
    <t>ZI 99 Instore short GTIN</t>
  </si>
  <si>
    <t>ZM GTIN type for migration</t>
  </si>
  <si>
    <t>ZR NAN</t>
  </si>
  <si>
    <t xml:space="preserve">G  Gram </t>
  </si>
  <si>
    <t>KG  Kilogram</t>
  </si>
  <si>
    <t>CD3  cubic decimeter</t>
  </si>
  <si>
    <t>M3  cubic meter</t>
  </si>
  <si>
    <t>MM  milimeter</t>
  </si>
  <si>
    <t>M2  square meter</t>
  </si>
  <si>
    <t xml:space="preserve">ST Piece/unit </t>
  </si>
  <si>
    <t>CM  centimeter</t>
  </si>
  <si>
    <t>Balls</t>
  </si>
  <si>
    <t>Banderole, sleeve</t>
  </si>
  <si>
    <t>Mug</t>
  </si>
  <si>
    <t>Basins</t>
  </si>
  <si>
    <t>Bag</t>
  </si>
  <si>
    <t>Bag- flat</t>
  </si>
  <si>
    <t>Bag- stable</t>
  </si>
  <si>
    <t>Floor display</t>
  </si>
  <si>
    <t>Bow</t>
  </si>
  <si>
    <t>Letter</t>
  </si>
  <si>
    <t>Hanger bottle crate</t>
  </si>
  <si>
    <t>Federation</t>
  </si>
  <si>
    <t>Container</t>
  </si>
  <si>
    <t>Display</t>
  </si>
  <si>
    <t>Display package</t>
  </si>
  <si>
    <t>Double pack</t>
  </si>
  <si>
    <t>Can</t>
  </si>
  <si>
    <t>Canned pack</t>
  </si>
  <si>
    <t>Bucket</t>
  </si>
  <si>
    <t>Euro-container</t>
  </si>
  <si>
    <t>Barrel</t>
  </si>
  <si>
    <t>Bottle</t>
  </si>
  <si>
    <t>Bottle crate</t>
  </si>
  <si>
    <t>Foils</t>
  </si>
  <si>
    <t>Foodtainer- disposable</t>
  </si>
  <si>
    <t>Foodtainer- reusable</t>
  </si>
  <si>
    <t>Garniture</t>
  </si>
  <si>
    <t>Beverage crate</t>
  </si>
  <si>
    <t>Glass</t>
  </si>
  <si>
    <t>Glass tubes</t>
  </si>
  <si>
    <t>Bulk packs</t>
  </si>
  <si>
    <t>Wooden box</t>
  </si>
  <si>
    <t>Ifco box</t>
  </si>
  <si>
    <t>Jute bag</t>
  </si>
  <si>
    <t>Canister</t>
  </si>
  <si>
    <t>Jug</t>
  </si>
  <si>
    <t>See-through pack</t>
  </si>
  <si>
    <t>Coat rack</t>
  </si>
  <si>
    <t>Basket</t>
  </si>
  <si>
    <t>Pumbel</t>
  </si>
  <si>
    <t>Longneck bottle crate</t>
  </si>
  <si>
    <t>Lots</t>
  </si>
  <si>
    <t>Air-packed</t>
  </si>
  <si>
    <t>Mini box</t>
  </si>
  <si>
    <t>Modified atmosphere packaging (map)</t>
  </si>
  <si>
    <t>Refill bag</t>
  </si>
  <si>
    <t>Refill bottle</t>
  </si>
  <si>
    <t>Network</t>
  </si>
  <si>
    <t>Package</t>
  </si>
  <si>
    <t>Pet bottle crate</t>
  </si>
  <si>
    <t>Pet bottle package</t>
  </si>
  <si>
    <t>Poly bags</t>
  </si>
  <si>
    <t>Portion pack</t>
  </si>
  <si>
    <t>Rack / frame</t>
  </si>
  <si>
    <t>Bars</t>
  </si>
  <si>
    <t>Ring</t>
  </si>
  <si>
    <t>Role</t>
  </si>
  <si>
    <t>Multipack</t>
  </si>
  <si>
    <t>Sb- packed</t>
  </si>
  <si>
    <t>Bowl</t>
  </si>
  <si>
    <t>Sixpack</t>
  </si>
  <si>
    <t>Donors</t>
  </si>
  <si>
    <t>Cornet</t>
  </si>
  <si>
    <t>Spray can</t>
  </si>
  <si>
    <t>Coil</t>
  </si>
  <si>
    <t>Standard stone stack</t>
  </si>
  <si>
    <t>Rod</t>
  </si>
  <si>
    <t>Blackboard</t>
  </si>
  <si>
    <t>Pocket packing</t>
  </si>
  <si>
    <t>Jar in carton</t>
  </si>
  <si>
    <t>Ton</t>
  </si>
  <si>
    <t>Pot - extra large</t>
  </si>
  <si>
    <t>Pot- large</t>
  </si>
  <si>
    <t>Pot- small</t>
  </si>
  <si>
    <t>Carrying pack</t>
  </si>
  <si>
    <t>Supporters</t>
  </si>
  <si>
    <t>Tube, set up</t>
  </si>
  <si>
    <t>Unpacked</t>
  </si>
  <si>
    <t>Vacuum-plopp packaging</t>
  </si>
  <si>
    <t>Provision package</t>
  </si>
  <si>
    <t>Tank</t>
  </si>
  <si>
    <t>Tub-like container with lid</t>
  </si>
  <si>
    <t>Wash load</t>
  </si>
  <si>
    <t>Winder</t>
  </si>
  <si>
    <t>Cube</t>
  </si>
  <si>
    <t>Chep - eurobox</t>
  </si>
  <si>
    <t>Chep - lattice box</t>
  </si>
  <si>
    <t>Pallet</t>
  </si>
  <si>
    <t>Pfandsteig, large: 600x400x125</t>
  </si>
  <si>
    <t>Pfandsteig, large: 600x400x200</t>
  </si>
  <si>
    <t>Pfandsteig, large: 600x400x300</t>
  </si>
  <si>
    <t>Pfandsteig, small: 400x300x125</t>
  </si>
  <si>
    <t>Pfandsteig, small: 400x300x200</t>
  </si>
  <si>
    <t>Pfandsteig, small: 400x300x300</t>
  </si>
  <si>
    <t>Rewe- without packaging</t>
  </si>
  <si>
    <t>Rewe- piece</t>
  </si>
  <si>
    <t>Rewe: display</t>
  </si>
  <si>
    <t>Rewe: cardboard</t>
  </si>
  <si>
    <t>Rewe: kilogram</t>
  </si>
  <si>
    <t>Rewe: box</t>
  </si>
  <si>
    <t>Rewe: situation</t>
  </si>
  <si>
    <t>Packaging, display, wood</t>
  </si>
  <si>
    <t>Packaging, display, metal</t>
  </si>
  <si>
    <t>Packaging, display, cardboard</t>
  </si>
  <si>
    <t>Packaging, display, plastic</t>
  </si>
  <si>
    <t>600x400 Banatainer</t>
  </si>
  <si>
    <t>600x400 Combitainer (sales container)</t>
  </si>
  <si>
    <t>810x670x1350 Roll container</t>
  </si>
  <si>
    <t>810x720x1350 Roll container</t>
  </si>
  <si>
    <t>1/1 Chep pallet</t>
  </si>
  <si>
    <t>1/4 Chep pallet</t>
  </si>
  <si>
    <t>order unit</t>
  </si>
  <si>
    <t>shipping unit</t>
  </si>
  <si>
    <t>invoicing unit</t>
  </si>
  <si>
    <t>Pharmaceuticals</t>
  </si>
  <si>
    <t>Food</t>
  </si>
  <si>
    <t>Medicines</t>
  </si>
  <si>
    <t>Food supplements</t>
  </si>
  <si>
    <t>Cosmetic</t>
  </si>
  <si>
    <t>Full VAT (19%)</t>
  </si>
  <si>
    <t>Reduced VAT (7%)</t>
  </si>
  <si>
    <t>Without</t>
  </si>
  <si>
    <t>Egypt</t>
  </si>
  <si>
    <t>Albania</t>
  </si>
  <si>
    <t>Algeria</t>
  </si>
  <si>
    <t>United States Virgin Islands</t>
  </si>
  <si>
    <t>Antarctica</t>
  </si>
  <si>
    <t>Equatorial Guine</t>
  </si>
  <si>
    <t>Argentina</t>
  </si>
  <si>
    <t>Armenia</t>
  </si>
  <si>
    <t>Azerbaijan</t>
  </si>
  <si>
    <t>Ethiopia</t>
  </si>
  <si>
    <t>Australia</t>
  </si>
  <si>
    <t>Bangladesh</t>
  </si>
  <si>
    <t>Belgium</t>
  </si>
  <si>
    <t>Bolivia</t>
  </si>
  <si>
    <t>Bosnia-Heart.</t>
  </si>
  <si>
    <t>Botswana</t>
  </si>
  <si>
    <t>Bouvet Islands</t>
  </si>
  <si>
    <t>Brazil</t>
  </si>
  <si>
    <t>Brit. Maid.</t>
  </si>
  <si>
    <t>Bulgaria</t>
  </si>
  <si>
    <t>Burkina Faso</t>
  </si>
  <si>
    <t>Cook Islands</t>
  </si>
  <si>
    <t>Denmark</t>
  </si>
  <si>
    <t>Germany</t>
  </si>
  <si>
    <t>Djibouti</t>
  </si>
  <si>
    <t>Ivory Coast</t>
  </si>
  <si>
    <t>Estonia</t>
  </si>
  <si>
    <t>European U.</t>
  </si>
  <si>
    <t>Falkland Islands</t>
  </si>
  <si>
    <t>Faroes</t>
  </si>
  <si>
    <t>Fiji</t>
  </si>
  <si>
    <t>Finland</t>
  </si>
  <si>
    <t>France</t>
  </si>
  <si>
    <t>French Guiana</t>
  </si>
  <si>
    <t>French Polynesia</t>
  </si>
  <si>
    <t>French S. Territory</t>
  </si>
  <si>
    <t>Gabon</t>
  </si>
  <si>
    <t>Georgia</t>
  </si>
  <si>
    <t>Greece</t>
  </si>
  <si>
    <t>Greenland</t>
  </si>
  <si>
    <t>Hong Kong</t>
  </si>
  <si>
    <t>India</t>
  </si>
  <si>
    <t>Indonesia</t>
  </si>
  <si>
    <t>Iraq</t>
  </si>
  <si>
    <t>Ireland</t>
  </si>
  <si>
    <t>Iceland</t>
  </si>
  <si>
    <t>Italy</t>
  </si>
  <si>
    <t>Jamaica</t>
  </si>
  <si>
    <t>Yemen</t>
  </si>
  <si>
    <t>Jordan</t>
  </si>
  <si>
    <t>Yugoslavia</t>
  </si>
  <si>
    <t>Cayman Islands</t>
  </si>
  <si>
    <t>Cambodia</t>
  </si>
  <si>
    <t>Cameroon</t>
  </si>
  <si>
    <t>Canada</t>
  </si>
  <si>
    <t>Cape Verde</t>
  </si>
  <si>
    <t>Kazakhstan</t>
  </si>
  <si>
    <t>Qatar</t>
  </si>
  <si>
    <t>Kenya</t>
  </si>
  <si>
    <t>Kyrgyzstan</t>
  </si>
  <si>
    <t>Cocos Islands</t>
  </si>
  <si>
    <t>Colombia</t>
  </si>
  <si>
    <t>Comoros</t>
  </si>
  <si>
    <t>Congo</t>
  </si>
  <si>
    <t>Croatia</t>
  </si>
  <si>
    <t>Cuba</t>
  </si>
  <si>
    <t>Latvia</t>
  </si>
  <si>
    <t>Lebanon</t>
  </si>
  <si>
    <t>Libya</t>
  </si>
  <si>
    <t>Lithuania</t>
  </si>
  <si>
    <t>Luxembourg</t>
  </si>
  <si>
    <t>Macao</t>
  </si>
  <si>
    <t>Madagascar</t>
  </si>
  <si>
    <t>Maldives</t>
  </si>
  <si>
    <t>Morocco</t>
  </si>
  <si>
    <t>Marshall Island</t>
  </si>
  <si>
    <t>Mauritania</t>
  </si>
  <si>
    <t>Macedonia</t>
  </si>
  <si>
    <t>Mexico</t>
  </si>
  <si>
    <t>Micronesia</t>
  </si>
  <si>
    <t>Moldova</t>
  </si>
  <si>
    <t>Mongolia</t>
  </si>
  <si>
    <t>Mozambique</t>
  </si>
  <si>
    <t>New Caledonia</t>
  </si>
  <si>
    <t>New Zealand</t>
  </si>
  <si>
    <t>Lower Antilles.</t>
  </si>
  <si>
    <t>Netherlands</t>
  </si>
  <si>
    <t>Niue Islands</t>
  </si>
  <si>
    <t>North Korea</t>
  </si>
  <si>
    <t>Northern Mariana Islands</t>
  </si>
  <si>
    <t>Norfolk Islands</t>
  </si>
  <si>
    <t>Norway</t>
  </si>
  <si>
    <t>East Timor</t>
  </si>
  <si>
    <t>Austria</t>
  </si>
  <si>
    <t>Palestine</t>
  </si>
  <si>
    <t>Papua New Guinea</t>
  </si>
  <si>
    <t>Philippines</t>
  </si>
  <si>
    <t>Pitcairn Islands</t>
  </si>
  <si>
    <t>Poland</t>
  </si>
  <si>
    <t>Republic of the Congo</t>
  </si>
  <si>
    <t>Rwanda</t>
  </si>
  <si>
    <t>Romania</t>
  </si>
  <si>
    <t>Russian Foed.</t>
  </si>
  <si>
    <t>S. Tome, Principe</t>
  </si>
  <si>
    <t>Solomon Islands</t>
  </si>
  <si>
    <t>Zambia</t>
  </si>
  <si>
    <t>Samoa, American</t>
  </si>
  <si>
    <t>Saudi Arabia</t>
  </si>
  <si>
    <t>Sweden</t>
  </si>
  <si>
    <t>Switzerland</t>
  </si>
  <si>
    <t>Serbia</t>
  </si>
  <si>
    <t>Serbia and Montenegro</t>
  </si>
  <si>
    <t>Seychelles</t>
  </si>
  <si>
    <t>Zimbabwe</t>
  </si>
  <si>
    <t>Singapore</t>
  </si>
  <si>
    <t>Slovakia</t>
  </si>
  <si>
    <t>Slovenia</t>
  </si>
  <si>
    <t>Spain</t>
  </si>
  <si>
    <t>Saint Lucia</t>
  </si>
  <si>
    <t>Saint Vincent</t>
  </si>
  <si>
    <t>Saint Kitts &amp; Nevis</t>
  </si>
  <si>
    <t>South Africa</t>
  </si>
  <si>
    <t>South Korea</t>
  </si>
  <si>
    <t>South Sudan</t>
  </si>
  <si>
    <t>Swaziland</t>
  </si>
  <si>
    <t>Syria</t>
  </si>
  <si>
    <t>Tajikistan</t>
  </si>
  <si>
    <t>Tanzania</t>
  </si>
  <si>
    <t>Tokelau Islands</t>
  </si>
  <si>
    <t>Trinidad, Tobago</t>
  </si>
  <si>
    <t>Chad</t>
  </si>
  <si>
    <t>Czech Re</t>
  </si>
  <si>
    <t>Tunisia</t>
  </si>
  <si>
    <t>Turkey</t>
  </si>
  <si>
    <t>Turks, Caicosin</t>
  </si>
  <si>
    <t>Hungary</t>
  </si>
  <si>
    <t>Uzbekistan</t>
  </si>
  <si>
    <t>Vatican City</t>
  </si>
  <si>
    <t>Ver. Arab. Emir.</t>
  </si>
  <si>
    <t>Association. King.</t>
  </si>
  <si>
    <t>United Nat.</t>
  </si>
  <si>
    <t>Christmas Island</t>
  </si>
  <si>
    <t>Belarus</t>
  </si>
  <si>
    <t>Western Sahara</t>
  </si>
  <si>
    <t>Western Samoa</t>
  </si>
  <si>
    <t>Centralaf. Rep.</t>
  </si>
  <si>
    <t>Cyprus</t>
  </si>
  <si>
    <t>Delicate austere (feinherb)</t>
  </si>
  <si>
    <t>Medium dry</t>
  </si>
  <si>
    <t>Medium sweet</t>
  </si>
  <si>
    <t>Sweet</t>
  </si>
  <si>
    <t>Dry</t>
  </si>
  <si>
    <t>Supplier</t>
  </si>
  <si>
    <t>PER-Cycle &amp; others</t>
  </si>
  <si>
    <t>0  no exchange/return</t>
  </si>
  <si>
    <t>1  reusable pallets</t>
  </si>
  <si>
    <t>E Explosive</t>
  </si>
  <si>
    <t>F Easily flammable</t>
  </si>
  <si>
    <t>F+ Highly flammable</t>
  </si>
  <si>
    <t>N Dangerous to the environment</t>
  </si>
  <si>
    <t>O Oxidising</t>
  </si>
  <si>
    <t>T Toxic</t>
  </si>
  <si>
    <t>T+ Highly toxic</t>
  </si>
  <si>
    <t>Xi Irritant</t>
  </si>
  <si>
    <t>Xn Harmful to health</t>
  </si>
  <si>
    <t>1 slightly hazardous</t>
  </si>
  <si>
    <t>2 moderately hazardous</t>
  </si>
  <si>
    <t>3 strongly hazardous</t>
  </si>
  <si>
    <t>1 Explosive hazardous material</t>
  </si>
  <si>
    <t>10 Flammable liquids</t>
  </si>
  <si>
    <t>11 Flammable solids</t>
  </si>
  <si>
    <t>12 Non-flammable liquids</t>
  </si>
  <si>
    <t>13 Non-flammable solids</t>
  </si>
  <si>
    <t>2A Gases</t>
  </si>
  <si>
    <t>2B Aerosols</t>
  </si>
  <si>
    <t>3 Inflammable liquids</t>
  </si>
  <si>
    <t>3A Inflammable liquids</t>
  </si>
  <si>
    <t>3B Combustible liquids</t>
  </si>
  <si>
    <t>4.1A Other explosive hazardous materials</t>
  </si>
  <si>
    <t>4.1B Explosive hazardous solids</t>
  </si>
  <si>
    <t>42770 Pyrophorics or self-heating hazardous materials</t>
  </si>
  <si>
    <t>42798 Hazardous substances that emit flammable gases when in contact with water</t>
  </si>
  <si>
    <t>5.1A Strongly oxidising hazardous material</t>
  </si>
  <si>
    <t>5.1B Oxidising hazardous material</t>
  </si>
  <si>
    <t>5.1C Ammonium nitrate and ammonium nitrate-containing preparations</t>
  </si>
  <si>
    <t>42771 Organic peroxides and self-reactive hazardous materials</t>
  </si>
  <si>
    <t>6.1A Combustible, acutely toxic Cat. 1 and 2 / highly toxic hazardous materials</t>
  </si>
  <si>
    <t>6.1B Non-combustible, acutely toxic Cat. 1 and 2 / highly toxic hazardous materials</t>
  </si>
  <si>
    <t>6.1C Combustible, acutely toxic Cat. 3 / toxic or chronically effective hazardous materials</t>
  </si>
  <si>
    <t>6.1D Non-combustible, acutely toxic Cat. 3 / toxic or chronically effective hazardous materials</t>
  </si>
  <si>
    <t>42772 Infectious substances</t>
  </si>
  <si>
    <t>7 Radioactive substances</t>
  </si>
  <si>
    <t>8A Combustible, corrosive hazardous substances</t>
  </si>
  <si>
    <t>8B Non-combustible, corrosive hazardous substances</t>
  </si>
  <si>
    <t>01 Solid</t>
  </si>
  <si>
    <t>02 Liquid</t>
  </si>
  <si>
    <t>03 Gaseous</t>
  </si>
  <si>
    <t>04 Mixed form</t>
  </si>
  <si>
    <t>05 Cooling or dispersing gases</t>
  </si>
  <si>
    <t>06 Cooled liquid</t>
  </si>
  <si>
    <t>Aromatic</t>
  </si>
  <si>
    <t>Intense</t>
  </si>
  <si>
    <t>Spicy</t>
  </si>
  <si>
    <t>% i.dr.</t>
  </si>
  <si>
    <t>at least … % i.dr.</t>
  </si>
  <si>
    <t>% i.dr./in dairy portion</t>
  </si>
  <si>
    <t>Submit a new product</t>
  </si>
  <si>
    <t>Change data of existing product</t>
  </si>
  <si>
    <t>Add new quantity unit to existing product</t>
  </si>
  <si>
    <t>Base unit (single product)</t>
  </si>
  <si>
    <t>Quantity unit 1 (packaging unit)</t>
  </si>
  <si>
    <t>Quantity unit 2 (packaging unit)</t>
  </si>
  <si>
    <t>Explosive substances and articles</t>
  </si>
  <si>
    <t>Gases</t>
  </si>
  <si>
    <t>Flammable liquids</t>
  </si>
  <si>
    <t>Flammable solids, self-reactive substances and solid desensitized explosives</t>
  </si>
  <si>
    <t>Substances liable to spontaneous combustion</t>
  </si>
  <si>
    <t>Substances which, in contact with water, emit flammable gases</t>
  </si>
  <si>
    <t>Oxidizing substances</t>
  </si>
  <si>
    <t>Organic peroxides</t>
  </si>
  <si>
    <t>Toxic substances</t>
  </si>
  <si>
    <t>Infectious substances</t>
  </si>
  <si>
    <t>Radioactive material</t>
  </si>
  <si>
    <t>Corrosive substances</t>
  </si>
  <si>
    <t>Miscellaneous dangerous substances and articles</t>
  </si>
  <si>
    <t>Oneway packaging</t>
  </si>
  <si>
    <t>Reusable packaging</t>
  </si>
  <si>
    <t>No food</t>
  </si>
  <si>
    <t>Milk</t>
  </si>
  <si>
    <t>Sausage</t>
  </si>
  <si>
    <t>Bread/baked goods</t>
  </si>
  <si>
    <t>Drinks - Beer (incl. non-alcoholic beer)</t>
  </si>
  <si>
    <t>Drinks - Craftbeer</t>
  </si>
  <si>
    <t>Drinks - Wine</t>
  </si>
  <si>
    <t>Beverages - sparkling wine / spirits</t>
  </si>
  <si>
    <t>Drinks - Non-alcoholic (without beer)</t>
  </si>
  <si>
    <t>Food not intended for Nutri-Score</t>
  </si>
  <si>
    <t>Supplier does not participate in Nutri-Score</t>
  </si>
  <si>
    <t>EU Agriculture</t>
  </si>
  <si>
    <t>Non-EU Agriculture</t>
  </si>
  <si>
    <t>EU/non-EU Agriculture</t>
  </si>
  <si>
    <t>Prepared</t>
  </si>
  <si>
    <t>Unprepared</t>
  </si>
  <si>
    <t>Fibres</t>
  </si>
  <si>
    <t>Carbohydrates, thereof polyhydric alcohols</t>
  </si>
  <si>
    <t>Carbohydrates, thereof starch</t>
  </si>
  <si>
    <t>Fat, of which monounsaturated fatty acids (cis)</t>
  </si>
  <si>
    <t>Fat, thereof polyunsaturated fatty acids (cis)</t>
  </si>
  <si>
    <t>Amylopectin</t>
  </si>
  <si>
    <t xml:space="preserve">Arabinoxylan, produced from wheat endosperm </t>
  </si>
  <si>
    <t xml:space="preserve">Betaine </t>
  </si>
  <si>
    <t>Bromide</t>
  </si>
  <si>
    <t>beta-carotene; provitamin A</t>
  </si>
  <si>
    <t>Fat, thereof cholesterol</t>
  </si>
  <si>
    <t>Choline, total</t>
  </si>
  <si>
    <t>Cobalt</t>
  </si>
  <si>
    <t xml:space="preserve">Creatine </t>
  </si>
  <si>
    <t>Erythritol</t>
  </si>
  <si>
    <t>Linoleic acid</t>
  </si>
  <si>
    <t>Alpha-linolenic acid</t>
  </si>
  <si>
    <t>Arachidonic acid</t>
  </si>
  <si>
    <t>Eicosapentaenoic acid</t>
  </si>
  <si>
    <t>docosahexaenoic acid (DHA)</t>
  </si>
  <si>
    <t>LCPs (long chain, polyunsaturated fatty acids)</t>
  </si>
  <si>
    <t>Omega-3 fatty acids</t>
  </si>
  <si>
    <t>Omega-6 fatty acids</t>
  </si>
  <si>
    <t xml:space="preserve">Folate, total </t>
  </si>
  <si>
    <t>Bicarbonate (or hydrogen carbonate)</t>
  </si>
  <si>
    <t>Galactose (=galactooligosaccharides)</t>
  </si>
  <si>
    <t xml:space="preserve">Beta-Glucans </t>
  </si>
  <si>
    <t>Glucose</t>
  </si>
  <si>
    <t>Isoflavones</t>
  </si>
  <si>
    <t>Carnitine</t>
  </si>
  <si>
    <t>Lactite</t>
  </si>
  <si>
    <t>Carbohydrates, thereof lactose</t>
  </si>
  <si>
    <t>Lactose</t>
  </si>
  <si>
    <t>Malt sugar</t>
  </si>
  <si>
    <t>Maltitol</t>
  </si>
  <si>
    <t>Mannite</t>
  </si>
  <si>
    <t>Sodium</t>
  </si>
  <si>
    <t>Nitrate</t>
  </si>
  <si>
    <t>Nitrite</t>
  </si>
  <si>
    <t>Nucleotide</t>
  </si>
  <si>
    <t>Pectin</t>
  </si>
  <si>
    <t>Polysaccharides (carbohydrates, thereof polysaccharides)</t>
  </si>
  <si>
    <t>Sulphate 4+</t>
  </si>
  <si>
    <t xml:space="preserve">Selenium, inorganic </t>
  </si>
  <si>
    <t xml:space="preserve">Selenium, organic </t>
  </si>
  <si>
    <t>Silicon</t>
  </si>
  <si>
    <t>Sorbitol</t>
  </si>
  <si>
    <t xml:space="preserve">Resistant starch </t>
  </si>
  <si>
    <t xml:space="preserve">Sucrose </t>
  </si>
  <si>
    <t>Taurine</t>
  </si>
  <si>
    <t xml:space="preserve">Water </t>
  </si>
  <si>
    <t>Whey protein</t>
  </si>
  <si>
    <t>Xylitol</t>
  </si>
  <si>
    <t>Chloride</t>
  </si>
  <si>
    <t>Chrome</t>
  </si>
  <si>
    <t>Copper</t>
  </si>
  <si>
    <t>Fluoride</t>
  </si>
  <si>
    <t>Iron</t>
  </si>
  <si>
    <t>Folic acid</t>
  </si>
  <si>
    <t>Iodine</t>
  </si>
  <si>
    <t>Potassium</t>
  </si>
  <si>
    <t>Manganese</t>
  </si>
  <si>
    <t>Molybdenum</t>
  </si>
  <si>
    <t>Phosphorus</t>
  </si>
  <si>
    <t>Pantothenic acid</t>
  </si>
  <si>
    <t>vitamin B 2, riboflavin</t>
  </si>
  <si>
    <t>Selenium</t>
  </si>
  <si>
    <t>vitamin B 1, thiamine</t>
  </si>
  <si>
    <t>vitamin A</t>
  </si>
  <si>
    <t xml:space="preserve">vitamin B 12 </t>
  </si>
  <si>
    <t>vitamin C</t>
  </si>
  <si>
    <t>vitamin D</t>
  </si>
  <si>
    <t>vitamin E</t>
  </si>
  <si>
    <t>vitamin K</t>
  </si>
  <si>
    <t>Zinc</t>
  </si>
  <si>
    <t>No allergenic ingredients that require labelling</t>
  </si>
  <si>
    <t>Free from</t>
  </si>
  <si>
    <t>Contains</t>
  </si>
  <si>
    <t>May contain (traces)</t>
  </si>
  <si>
    <t>Spelt</t>
  </si>
  <si>
    <t>Barley</t>
  </si>
  <si>
    <t>Oats</t>
  </si>
  <si>
    <t>Rye</t>
  </si>
  <si>
    <t>Wheat</t>
  </si>
  <si>
    <t>Butternut</t>
  </si>
  <si>
    <t>Chinquapin nuts</t>
  </si>
  <si>
    <t>Ginkgo nut</t>
  </si>
  <si>
    <t>Hazelnuts</t>
  </si>
  <si>
    <t>Cashew nuts (Cashew)</t>
  </si>
  <si>
    <t>Macadamia nuts/Queenland nuts</t>
  </si>
  <si>
    <t>Almonds</t>
  </si>
  <si>
    <t>Brazil nuts</t>
  </si>
  <si>
    <t>Pecan nuts</t>
  </si>
  <si>
    <t>Pistachios</t>
  </si>
  <si>
    <t>Walnuts</t>
  </si>
  <si>
    <t>Beechnut</t>
  </si>
  <si>
    <t>Contains no additives that have to be marked on the menu according to §9 ZZuIV</t>
  </si>
  <si>
    <t>Aroma/Aroma</t>
  </si>
  <si>
    <t>Assembled from fish pieces</t>
  </si>
  <si>
    <t>Assembled from pieces of meat</t>
  </si>
  <si>
    <t>Contains aspartame (a source of phenylalanine)</t>
  </si>
  <si>
    <t>Contains caffeine. Not recommended for children and pregnant or nursing women</t>
  </si>
  <si>
    <t>Contains liquorice</t>
  </si>
  <si>
    <t>Contains liquorice - in case of high blood pressure excessive consumption of this product should be avoided</t>
  </si>
  <si>
    <t>Increased caffeine content. Not recommended for children and pregnant or nursing women</t>
  </si>
  <si>
    <t>With added proteins</t>
  </si>
  <si>
    <t>With added plant sterols/with added plant stanols</t>
  </si>
  <si>
    <t>With added water</t>
  </si>
  <si>
    <t>Natural flavors</t>
  </si>
  <si>
    <t>Smoke flavouring / smoke flavourings</t>
  </si>
  <si>
    <t>Packed in a protective atmosphere</t>
  </si>
  <si>
    <t>Sausage casing not edible</t>
  </si>
  <si>
    <t>Ingredient exchange</t>
  </si>
  <si>
    <t>Basic level (0%)</t>
  </si>
  <si>
    <t>Ready to cook (25%)</t>
  </si>
  <si>
    <t>Ready for production (50%)</t>
  </si>
  <si>
    <t>Ready to cook (65%)</t>
  </si>
  <si>
    <t>Ready to regenerate (85%)</t>
  </si>
  <si>
    <t>Ready to eat (100%)</t>
  </si>
  <si>
    <t>Cage housing</t>
  </si>
  <si>
    <t>Cage-free housing</t>
  </si>
  <si>
    <t>Ecological farming</t>
  </si>
  <si>
    <t>Free-range farming</t>
  </si>
  <si>
    <t>Other:</t>
  </si>
  <si>
    <t>Poultry</t>
  </si>
  <si>
    <t>Beef</t>
  </si>
  <si>
    <t>Pig</t>
  </si>
  <si>
    <t>Other</t>
  </si>
  <si>
    <t>Not previously frozen</t>
  </si>
  <si>
    <t>Previously frozen</t>
  </si>
  <si>
    <t>01 - Africa - Inland waters</t>
  </si>
  <si>
    <t>02 - America, North - Inland waters</t>
  </si>
  <si>
    <t>03 - America, South - Inland waters</t>
  </si>
  <si>
    <t>04 - Asia - Inland waters</t>
  </si>
  <si>
    <t>05 - Europe - Inland waters</t>
  </si>
  <si>
    <t>06 - Oceania - Inland waters</t>
  </si>
  <si>
    <t>07 - Former USSR - Inland waters</t>
  </si>
  <si>
    <t>08 - Antarctic - inland waters</t>
  </si>
  <si>
    <t>18 - Arctic Ocean</t>
  </si>
  <si>
    <t>21 - Northwest Atlantic</t>
  </si>
  <si>
    <t>31 - Central West Atlantic</t>
  </si>
  <si>
    <t>34 - Atlantic, East Central</t>
  </si>
  <si>
    <t>41 - Southwest Atlantic</t>
  </si>
  <si>
    <t>47 - South-East Atlantic</t>
  </si>
  <si>
    <t>48 - Atlantic, Antarctic</t>
  </si>
  <si>
    <t>51 - Western Indian Ocean</t>
  </si>
  <si>
    <t>57 - Eastern Indian Ocean</t>
  </si>
  <si>
    <t>58 - Indian Ocean, Antarctic and Southern</t>
  </si>
  <si>
    <t>61 - Northwest Pacific</t>
  </si>
  <si>
    <t>67 - North-East Pacific</t>
  </si>
  <si>
    <t>71 - Central West Pacific</t>
  </si>
  <si>
    <t>77 - Middle East Pacific</t>
  </si>
  <si>
    <t>81 - South West Pacific</t>
  </si>
  <si>
    <t>87 - South-East Pacific</t>
  </si>
  <si>
    <t>88 - Pacific, Antarctic</t>
  </si>
  <si>
    <t>21.0 - Sub-area: Baffin Island, East Bluff, Bylot Island, Devon Island, Ellesmere Island</t>
  </si>
  <si>
    <t>21.1 - Sub-area: Baffin Bay, Davis Strait</t>
  </si>
  <si>
    <t>21.2 - Sub-area: Labrador coast</t>
  </si>
  <si>
    <t>21.3 - Sub-area: Newfoundland</t>
  </si>
  <si>
    <t>21.4 - Sub-area: North-west Atlantic</t>
  </si>
  <si>
    <t>21.5 - Sub-area: Georges Bank, Gulf of Maine</t>
  </si>
  <si>
    <t>21.6 - Sub-area: Rhode Island</t>
  </si>
  <si>
    <t>27.1 - Sub-area: Barents Sea (Sub-area I)</t>
  </si>
  <si>
    <t>27.2 - Sub-area: Norwegian Sea, Svalbard and Bear Island (Sub-area II)</t>
  </si>
  <si>
    <t>27.2a - Division: Norwegian Sea (IIa)</t>
  </si>
  <si>
    <t>27.2b - Division: Svalbard and Bear Island (IIb)</t>
  </si>
  <si>
    <t xml:space="preserve">27.3 - Sub-area: Skagerrak, Kattegat, Sound, Belt Sea and Baltic Sea (Sub-area III) </t>
  </si>
  <si>
    <t>27.3a - Division: Skagerrak and Kattegat (IIIa)</t>
  </si>
  <si>
    <t>27.3bc - Division: Belts and Sound / Transitional Area (IIIb, c)</t>
  </si>
  <si>
    <t>27.3b - Division: Öresund (IIIb sub-area:)</t>
  </si>
  <si>
    <t xml:space="preserve">27.3c - Division: Beltsee (IIIc sub-area:) </t>
  </si>
  <si>
    <t xml:space="preserve">27.3d - Division: Baltic Sea (IIId (-)) </t>
  </si>
  <si>
    <t>27.4 - Sub-area: North Sea (Sub-area IV)</t>
  </si>
  <si>
    <t>27.4a - Division: Northern North Sea (IVa)</t>
  </si>
  <si>
    <t>27.4b - Division: Central North Sea (IVb)</t>
  </si>
  <si>
    <t>27.4c - Division: Southern North Sea (IVc)</t>
  </si>
  <si>
    <t>27.5 - Sub-area: Icelandic and Faeroe Islands (Sub-area V)</t>
  </si>
  <si>
    <t>27.5a - Division: Iceland Reasons (Va)</t>
  </si>
  <si>
    <t>27.5b - Division: Faroe Islands (Vb)</t>
  </si>
  <si>
    <t>27.6 - Sub-area: Rockall, North West coast of Scotland and Northern Ireland (Sub-area VI)</t>
  </si>
  <si>
    <t>27.6a - Division: north-west coast of Scotland and Northern Ireland / west of Scotland (VIa)</t>
  </si>
  <si>
    <t>27.7 - Sub-area: Irish Sea, Western Ireland, Porcupine Bank, Eastern and Western English Channel, etc (Sub-area VII)</t>
  </si>
  <si>
    <t>27.7a - Division: Irish Sea (VIIa)</t>
  </si>
  <si>
    <t>27.7b - Division: West of Ireland (VIIb)</t>
  </si>
  <si>
    <t>27.7c - Division: Porcupine Bank (VIIc)</t>
  </si>
  <si>
    <t>27.7d - Eastern Channel Division (VIId)</t>
  </si>
  <si>
    <t>27.7e - Western Channel Division (VIIe)</t>
  </si>
  <si>
    <t>27.7f - Division: Bristol Channel (VIIf)</t>
  </si>
  <si>
    <t>27.7g - Division: Northern Celtic Sea (VIIg)</t>
  </si>
  <si>
    <t>27.7h - Division: Southern Celtic Sea (VIIh)</t>
  </si>
  <si>
    <t>27.7j - Division: South West of Ireland - East (VIIj)</t>
  </si>
  <si>
    <t>27.7k - Division: South West of Ireland - West (VIIk)</t>
  </si>
  <si>
    <t>27.8 - Sub-area: Bay of Biscay (Sub-area VIII)</t>
  </si>
  <si>
    <t>27.8a - Division: Northern Vizcaya (VIIIa)</t>
  </si>
  <si>
    <t>27.8b - Division: Central Biscay (VIIIb)</t>
  </si>
  <si>
    <t>27.8c - Division: Southern Bay of Biscay (VIIIc)</t>
  </si>
  <si>
    <t>27.8d - Division: Outer Bay of Biscay (VIIId)</t>
  </si>
  <si>
    <t>27.8e - Division: Western Bay of Biscay (VIIIe)</t>
  </si>
  <si>
    <t>27.9 - Sub-area: Portuguese waters (Sub-area IX)</t>
  </si>
  <si>
    <t>27.9a - Division: Portuguese waters - East (IXa)</t>
  </si>
  <si>
    <t>27.9b - Division: Portuguese waters - West (IXb)</t>
  </si>
  <si>
    <t>27.10 - Sub-area: Azores Basin and South Northeast Atlantic Ocean (Sub-area X)</t>
  </si>
  <si>
    <t>27.12 - Sub-area: Northern Azores (Sub-area XII)</t>
  </si>
  <si>
    <t>27.14 - Sub-area: East Greenland (Sub-area XIV)</t>
  </si>
  <si>
    <t>27.14a - Division: North-East Greenland, East Greenland (XIVa)</t>
  </si>
  <si>
    <t>27.14b - Division: South-East Greenland (XIVb)</t>
  </si>
  <si>
    <t>34.1 - Sub-area: North central Atlantic coast</t>
  </si>
  <si>
    <t>34.2 - Sub-area: North-Central Atlantic</t>
  </si>
  <si>
    <t>34.3 - Sub-area: South-central Atlantic coast</t>
  </si>
  <si>
    <t>34.4 - Sub-area: South-Central Atlantic</t>
  </si>
  <si>
    <t>37.1 - Sub-area: Western Mediterranean</t>
  </si>
  <si>
    <t xml:space="preserve">37.1.1 - Division: Balearic Islands </t>
  </si>
  <si>
    <t>37.1.2 - Division: Lion Golf</t>
  </si>
  <si>
    <t>37.1.3 - Division: Sardinia</t>
  </si>
  <si>
    <t>37.2 - Sub-area: Central Mediterranean</t>
  </si>
  <si>
    <t>37.2.1 - Division: Adriatic Sea</t>
  </si>
  <si>
    <t>37.2.2 - Division: Ionian Sea</t>
  </si>
  <si>
    <t>37.3 - Sub-area: Eastern Mediterranean</t>
  </si>
  <si>
    <t>37.3.1 - Division: Aegean Sea</t>
  </si>
  <si>
    <t>37.3.2 - Division: Levantine Sea</t>
  </si>
  <si>
    <t>37.4 - Sub-area: Black Sea</t>
  </si>
  <si>
    <t>37.4.1 - Division: Sea of Marmara</t>
  </si>
  <si>
    <t xml:space="preserve">37.4.2 - Division: Black Sea </t>
  </si>
  <si>
    <t xml:space="preserve">37.4.3 - Division: Sea of Azov </t>
  </si>
  <si>
    <t>41.1 - Sub-area: North Atlantic</t>
  </si>
  <si>
    <t>41.2 - Sub-area: Central Atlantic</t>
  </si>
  <si>
    <t>41.3 - Sub-area: Southern Atlantic</t>
  </si>
  <si>
    <t>48.1 - Sub-area: Peninsula (Atlantic Ocean)</t>
  </si>
  <si>
    <t>48.2 - Sub-area: South Orkney</t>
  </si>
  <si>
    <t>48.3 - Sub-area: South Georgia</t>
  </si>
  <si>
    <t>48.4 - Sub-area: South Sandwich</t>
  </si>
  <si>
    <t>48.5 - Sub-area: Weddel Sea</t>
  </si>
  <si>
    <t>48.6 - Sub-area: Bouvet</t>
  </si>
  <si>
    <t>51.1 - Sub-area: Red Sea</t>
  </si>
  <si>
    <t>51.2 - Sub-area: Persian Gulf</t>
  </si>
  <si>
    <t>51.3 - Sub-area: Western Arabian Sea</t>
  </si>
  <si>
    <t>51.4 - Sub-area: Eastern Arabian Sea, Lake Lakkadives</t>
  </si>
  <si>
    <t>51.5 - Sub-area: Somalia, Kenya and Tanzania</t>
  </si>
  <si>
    <t>51.6 - Sub-area: Madagascar and Mozambique Channel</t>
  </si>
  <si>
    <t>51.7 - Sub-area: Western Indian Ocean</t>
  </si>
  <si>
    <t>51.8 - Sub-area: Mozambique</t>
  </si>
  <si>
    <t>57.1 - Sub-area: Bay of Bengal</t>
  </si>
  <si>
    <t>57.2 - Sub-area: North-East Indian Ocean</t>
  </si>
  <si>
    <t>57.3 - Sub-area: East-Central Indian Ocean</t>
  </si>
  <si>
    <t>57.4 - Sub-area: Eastern Indian Ocean</t>
  </si>
  <si>
    <t>57.5 - Sub-area: Western Australia</t>
  </si>
  <si>
    <t>57.6 - Sub-area: Southern Australia</t>
  </si>
  <si>
    <t>58.4 - Sub-area: Enderby-Wilkes</t>
  </si>
  <si>
    <t>58.5 - Sub-area: Kerguelen, McDonald</t>
  </si>
  <si>
    <t xml:space="preserve">58.6 - Sub-area: Crozet </t>
  </si>
  <si>
    <t>58.7 - Sub-area: Marion Edward</t>
  </si>
  <si>
    <t>87.1 - Sub-area: Northern Pacific Ocean</t>
  </si>
  <si>
    <t>87.2 - Sub-area: Central Pacific</t>
  </si>
  <si>
    <t>87.3 - Sub-area: Southern Pacific Ocean</t>
  </si>
  <si>
    <t>88.1 - Sub-area: Eastern Ross Sea</t>
  </si>
  <si>
    <t>88.2 - Sub-area: Western Ross Sea</t>
  </si>
  <si>
    <t>88.3 - Sub-area: Amundsen Sea</t>
  </si>
  <si>
    <t>01 - Surrounding nets</t>
  </si>
  <si>
    <t>02 - Calf nets</t>
  </si>
  <si>
    <t>03 - Trawls</t>
  </si>
  <si>
    <t>05 - Lifting nets</t>
  </si>
  <si>
    <t>07 - Gillnets and entangling nets</t>
  </si>
  <si>
    <t>08 - Traps</t>
  </si>
  <si>
    <t>09 - Hooks and lines</t>
  </si>
  <si>
    <t>DRB - Boat dredges (dredges pulled by the boat)</t>
  </si>
  <si>
    <t>DRH - Hand dredgers (used on board ships)</t>
  </si>
  <si>
    <t>DX - Dredgen (not specified)</t>
  </si>
  <si>
    <t>FAR - Traps - Air traps</t>
  </si>
  <si>
    <t>FCN - Throwing nets</t>
  </si>
  <si>
    <t>FG - Falling device</t>
  </si>
  <si>
    <t>FIX - Traps - Not specified</t>
  </si>
  <si>
    <t>FPN - Traps - Stationary uncovered impact nets</t>
  </si>
  <si>
    <t>FPO - Traps - Pot, pot traps</t>
  </si>
  <si>
    <t>FSN - Traps - Hamen</t>
  </si>
  <si>
    <t>FWR - Traps - Barriers, fences, weirs</t>
  </si>
  <si>
    <t>FYK - Traps - Fishnets</t>
  </si>
  <si>
    <t>GEN - Gillnets and entangling nets - Not specified</t>
  </si>
  <si>
    <t>GN - Gillnets and entangling nets - Gillnets (not specified)</t>
  </si>
  <si>
    <t>GNC - Gillnets and entangling nets - Encircling gillnets</t>
  </si>
  <si>
    <t>GND - Gillnets and entangling nets - Driftnets</t>
  </si>
  <si>
    <t>GNF - Gillnets and entangling nets - Fixed gillnets (on poles)</t>
  </si>
  <si>
    <t>GNS - Gillnets and entangling nets - Bottom-set gillnets (anchored)</t>
  </si>
  <si>
    <t>GTN - Gillnets and entangling nets - Combined gillnets and entangling nets</t>
  </si>
  <si>
    <t>GTR - Gillnets and entangling nets - Entangling nets</t>
  </si>
  <si>
    <t>HAR - Harpoons</t>
  </si>
  <si>
    <t>HMD - Harvesting machines - Mechanized rotating gene</t>
  </si>
  <si>
    <t>HMP - Pumps</t>
  </si>
  <si>
    <t>HMX - Harvesters - Not specified</t>
  </si>
  <si>
    <t>LA - encircling nets - without purse lines (lampara nets)</t>
  </si>
  <si>
    <t>LHM - Hooks and lines - Hand lines and fishing lines (mechanised)</t>
  </si>
  <si>
    <t>LHP - Hooks and lines - Hand lines and fishing lines (hand operated)</t>
  </si>
  <si>
    <t>LL - Hooks and lines - Longlines (not specified)</t>
  </si>
  <si>
    <t>LLD - Hooks and lines - Longlines (floating)</t>
  </si>
  <si>
    <t>LLS - Hooks and lines - Basic lines</t>
  </si>
  <si>
    <t>LN - Lifting nets - Not specified</t>
  </si>
  <si>
    <t>LNB - Lifting nets - Boat operated</t>
  </si>
  <si>
    <t>LNP - Lifting nets - Portable</t>
  </si>
  <si>
    <t>LNS - lifting nets - stationary (operated from the shore)</t>
  </si>
  <si>
    <t>LTL - Hooks and lines - Trolling</t>
  </si>
  <si>
    <t>LX - Hooks and lines - Not specified</t>
  </si>
  <si>
    <t>LY - Surrounding and lifting nets - Not specified</t>
  </si>
  <si>
    <t>MIS - Other safety gear</t>
  </si>
  <si>
    <t>NK - Unknown or unspecified safety gear</t>
  </si>
  <si>
    <t>OT - Pelagic trawls - Otter trawls (not specified)</t>
  </si>
  <si>
    <t>OTB - Bottom trawls - Otter trawls</t>
  </si>
  <si>
    <t>OTM - Pelagic trawls - Otter trawls</t>
  </si>
  <si>
    <t>OTT - Pelagic trawls - Double-shelled trawls (trouser nets)</t>
  </si>
  <si>
    <t>PS - Encircling nets - With purse seines</t>
  </si>
  <si>
    <t>PS1 - encircling nets - purse seines operated by one boat</t>
  </si>
  <si>
    <t>PS2 - encircling nets - purse seines operated by two boats</t>
  </si>
  <si>
    <t>PT - Pelagic otter trawls - Double rigged (not specified)</t>
  </si>
  <si>
    <t>PTB - Boulder nets - Two-ship combinations</t>
  </si>
  <si>
    <t>PTM - Pelagic otter trawls - Double hull</t>
  </si>
  <si>
    <t>RG - Leisure fishing/fishing equipment</t>
  </si>
  <si>
    <t>SB - seine nets - shore seines</t>
  </si>
  <si>
    <t>SDN - Calf Nets - Snubber seines</t>
  </si>
  <si>
    <t>SPR - seines - two-vessel seines</t>
  </si>
  <si>
    <t>SSC - Calf Nets - Scottish Calf Nets</t>
  </si>
  <si>
    <t>SV - seine nets - boat or ship seines</t>
  </si>
  <si>
    <t>SX - Calf nets - Not specified</t>
  </si>
  <si>
    <t>TB - Bottom otter trawls - Not specified</t>
  </si>
  <si>
    <t>TBB - demersal otter trawl - beam trawls</t>
  </si>
  <si>
    <t>TBN - Bottom otter trawls - Norway lobster trawls</t>
  </si>
  <si>
    <t>TBS - demersal otter trawls - Shrimp trawls</t>
  </si>
  <si>
    <t>TM - Pelagic otter trawls - Not specified</t>
  </si>
  <si>
    <t>TMS - Pelagic trawls - Shrimp trawls</t>
  </si>
  <si>
    <t>TX - Pelagic trawls - Other (not specified)</t>
  </si>
  <si>
    <t>One-off (One-off catch/fish farming)</t>
  </si>
  <si>
    <t>Periodic (seasonal catch)</t>
  </si>
  <si>
    <t>Real Time (date &amp; time of catch)</t>
  </si>
  <si>
    <t>Red</t>
  </si>
  <si>
    <t>White</t>
  </si>
  <si>
    <t>Not specified</t>
  </si>
  <si>
    <t>Semi-dry</t>
  </si>
  <si>
    <t>Extra-dry</t>
  </si>
  <si>
    <t>Dry-sweet</t>
  </si>
  <si>
    <t>Austere</t>
  </si>
  <si>
    <t>Austere extra</t>
  </si>
  <si>
    <t>Naturally austere</t>
  </si>
  <si>
    <t>min. … % fat</t>
  </si>
  <si>
    <t>… % fat</t>
  </si>
  <si>
    <t>max. … % fat</t>
  </si>
  <si>
    <t>Other food with LMIV (EU 1169/2011) obligation</t>
  </si>
  <si>
    <t>Other food without LMIV (EU 1169/2011) obligation</t>
  </si>
  <si>
    <t>Statement of Place (to be completed by the supplier)</t>
  </si>
  <si>
    <t>Production facility 1</t>
  </si>
  <si>
    <t>Production facility 2</t>
  </si>
  <si>
    <t>Production facility 3</t>
  </si>
  <si>
    <t>Product Management/Marketing</t>
  </si>
  <si>
    <t>Quality Management</t>
  </si>
  <si>
    <t>Address:</t>
  </si>
  <si>
    <t>REWE Audit already carried out?</t>
  </si>
  <si>
    <t>REWE Bio-Audit already carried out?</t>
  </si>
  <si>
    <t>Date:</t>
  </si>
  <si>
    <t>Distributor</t>
  </si>
  <si>
    <t>Distributor name:</t>
  </si>
  <si>
    <t>Distributor address:</t>
  </si>
  <si>
    <t>Telephone:</t>
  </si>
  <si>
    <t>Contacts (to be completed by the supplier)</t>
  </si>
  <si>
    <t>Timing (to be completed by the supplier)</t>
  </si>
  <si>
    <t>Date of providing final artwork to supplier:</t>
  </si>
  <si>
    <t>Date of final artwortk approval:</t>
  </si>
  <si>
    <t>Time from final artwork approval to supply availability:</t>
  </si>
  <si>
    <t>Date of first production:</t>
  </si>
  <si>
    <t>Planned product listing date/promotion week:</t>
  </si>
  <si>
    <r>
      <t xml:space="preserve">This section is </t>
    </r>
    <r>
      <rPr>
        <b/>
        <u/>
        <sz val="16"/>
        <color rgb="FFFFFF00"/>
        <rFont val="Calibri"/>
        <family val="2"/>
        <scheme val="minor"/>
      </rPr>
      <t>mandatory</t>
    </r>
    <r>
      <rPr>
        <sz val="16"/>
        <color rgb="FFFFFF00"/>
        <rFont val="Calibri"/>
        <family val="2"/>
        <scheme val="minor"/>
      </rPr>
      <t xml:space="preserve"> for all private label items.
All fields </t>
    </r>
    <r>
      <rPr>
        <b/>
        <u/>
        <sz val="16"/>
        <color rgb="FFFFFF00"/>
        <rFont val="Calibri"/>
        <family val="2"/>
        <scheme val="minor"/>
      </rPr>
      <t>marked in red must be completed</t>
    </r>
    <r>
      <rPr>
        <sz val="16"/>
        <color rgb="FFFFFF00"/>
        <rFont val="Calibri"/>
        <family val="2"/>
        <scheme val="minor"/>
      </rPr>
      <t>. Grey shaded fields must not be completed.</t>
    </r>
  </si>
  <si>
    <t xml:space="preserve">If you do not know what to enter in a field, please click in the cell in which a value is to be entered or selected. 
Then a yellow information field with further explanations will often appear. </t>
  </si>
  <si>
    <t>If this does not help, please consult the guide for private labels (click here).</t>
  </si>
  <si>
    <t xml:space="preserve"> Where a component consists of several constituents, 
the outer or larger constituent shall be indicated as 'constituent 1'.</t>
  </si>
  <si>
    <t>General packaging information</t>
  </si>
  <si>
    <t>Specific packaging information</t>
  </si>
  <si>
    <t>Business matter:</t>
  </si>
  <si>
    <t>Data expected to be valid from:</t>
  </si>
  <si>
    <t>What components does the packaging consist of?</t>
  </si>
  <si>
    <t>Separable from MB?</t>
  </si>
  <si>
    <t>Main body (MB):</t>
  </si>
  <si>
    <t>Closure/Lid:</t>
  </si>
  <si>
    <t>Label/Sticker:</t>
  </si>
  <si>
    <t>Packaging recyclable?</t>
  </si>
  <si>
    <t>Is the packaging subject to licensing?</t>
  </si>
  <si>
    <t>Component: Main body</t>
  </si>
  <si>
    <t>Component: Closure/Lid</t>
  </si>
  <si>
    <t>Component: Label/Sticker</t>
  </si>
  <si>
    <t>Constituent 1</t>
  </si>
  <si>
    <t>Constituent 2</t>
  </si>
  <si>
    <t>Constituent 3</t>
  </si>
  <si>
    <t>Type:</t>
  </si>
  <si>
    <t>Constituent subject to licensing?</t>
  </si>
  <si>
    <t>Weight of the constituent:</t>
  </si>
  <si>
    <t>Material:</t>
  </si>
  <si>
    <t>Virgin material (type):</t>
  </si>
  <si>
    <t>Recyceled material (type):</t>
  </si>
  <si>
    <t>Coating:</t>
  </si>
  <si>
    <t>Share of constituent:</t>
  </si>
  <si>
    <t>Plausibility of this constituent:</t>
  </si>
  <si>
    <t>Fraction weights (automatically calculated, based on the above stated data)</t>
  </si>
  <si>
    <t>Fraction weights</t>
  </si>
  <si>
    <t>Packaging plausibility</t>
  </si>
  <si>
    <t>Product weight gross (in g):</t>
  </si>
  <si>
    <t>Product weight net (in g):</t>
  </si>
  <si>
    <t>Packaging weight (in g):</t>
  </si>
  <si>
    <t>Aluminium:</t>
  </si>
  <si>
    <t>Paper liners</t>
  </si>
  <si>
    <t>Cup</t>
  </si>
  <si>
    <t>Inlay</t>
  </si>
  <si>
    <t>Inlay paper</t>
  </si>
  <si>
    <t>Folding box</t>
  </si>
  <si>
    <t>Foil</t>
  </si>
  <si>
    <t>Filling material</t>
  </si>
  <si>
    <t>Beverage carton</t>
  </si>
  <si>
    <t>Edge protection</t>
  </si>
  <si>
    <t>Capsule</t>
  </si>
  <si>
    <t>Clothes hanger</t>
  </si>
  <si>
    <t>Net</t>
  </si>
  <si>
    <t>Top film</t>
  </si>
  <si>
    <t>Polybag</t>
  </si>
  <si>
    <t>Roll</t>
  </si>
  <si>
    <t>Absorbing inlay</t>
  </si>
  <si>
    <t>Screw jar</t>
  </si>
  <si>
    <t>Wicketed bag</t>
  </si>
  <si>
    <t>Plate</t>
  </si>
  <si>
    <t>Lower film</t>
  </si>
  <si>
    <t>Fluted paper</t>
  </si>
  <si>
    <t>Screw cap</t>
  </si>
  <si>
    <t>Dispenser lid</t>
  </si>
  <si>
    <t>Spray gun</t>
  </si>
  <si>
    <t>Suction tube</t>
  </si>
  <si>
    <t>Aeorsoling nozzle</t>
  </si>
  <si>
    <t>Hangtag fastening cord</t>
  </si>
  <si>
    <t>Plant label (pot sticker)</t>
  </si>
  <si>
    <t>Paper, cardboard, paperboard</t>
  </si>
  <si>
    <t>Plastics</t>
  </si>
  <si>
    <t>Ferrous metals</t>
  </si>
  <si>
    <t>Natural material</t>
  </si>
  <si>
    <t>Liquid packaging board</t>
  </si>
  <si>
    <t>Other Composite</t>
  </si>
  <si>
    <t xml:space="preserve">Fresh fiber
</t>
  </si>
  <si>
    <t>Other paper, cardboard, paperboard</t>
  </si>
  <si>
    <t>Other virgin plastics</t>
  </si>
  <si>
    <t>Organic PE</t>
  </si>
  <si>
    <t>Organic PP</t>
  </si>
  <si>
    <t>Organic PET</t>
  </si>
  <si>
    <t>Organic PA</t>
  </si>
  <si>
    <t>Starch blends</t>
  </si>
  <si>
    <t>Other bioplastics</t>
  </si>
  <si>
    <t>Ferrous metal</t>
  </si>
  <si>
    <t xml:space="preserve">Tinplate </t>
  </si>
  <si>
    <t>Cotton</t>
  </si>
  <si>
    <t>Linen</t>
  </si>
  <si>
    <t>Wool</t>
  </si>
  <si>
    <t>Agricultural waste</t>
  </si>
  <si>
    <t>Wood</t>
  </si>
  <si>
    <t>Bamboo</t>
  </si>
  <si>
    <t>Cork</t>
  </si>
  <si>
    <t>Ceramics</t>
  </si>
  <si>
    <t>Other natural material</t>
  </si>
  <si>
    <t>Other liquid packaging board</t>
  </si>
  <si>
    <t>Used paper (recycled)</t>
  </si>
  <si>
    <t>rPE(PCR)</t>
  </si>
  <si>
    <t xml:space="preserve">Other plastic recyclates (PCR) </t>
  </si>
  <si>
    <t xml:space="preserve">Other plastic recyclates - mixed plastics (PCR) </t>
  </si>
  <si>
    <t>Recycled tinplate</t>
  </si>
  <si>
    <t>Recycled ferrous metal</t>
  </si>
  <si>
    <t>Recycled aluminium</t>
  </si>
  <si>
    <t>Recycled glass</t>
  </si>
  <si>
    <t>Recycled cotton</t>
  </si>
  <si>
    <t>Recycled jute</t>
  </si>
  <si>
    <t>Recycled linen</t>
  </si>
  <si>
    <t>Recycled wool</t>
  </si>
  <si>
    <t>Recycled agricultural waste</t>
  </si>
  <si>
    <t>Recycled wood</t>
  </si>
  <si>
    <t>Recycled bamboo</t>
  </si>
  <si>
    <t>Recycled cork</t>
  </si>
  <si>
    <t>Recycled ceramics</t>
  </si>
  <si>
    <t>Other recyceld natural material</t>
  </si>
  <si>
    <t>PE-Coating</t>
  </si>
  <si>
    <t>PET-Coating</t>
  </si>
  <si>
    <t>EVOH-Coating</t>
  </si>
  <si>
    <t>PVDC-Coating</t>
  </si>
  <si>
    <t>PVOH-Coating</t>
  </si>
  <si>
    <t>PA-Coating</t>
  </si>
  <si>
    <t>PP-Coating</t>
  </si>
  <si>
    <t>Acryl-Coating</t>
  </si>
  <si>
    <t>Other plastics coating</t>
  </si>
  <si>
    <t>Aluminium foil coating</t>
  </si>
  <si>
    <t>Other metals coating</t>
  </si>
  <si>
    <t>Wax-Coating</t>
  </si>
  <si>
    <t>SiOx plasma coating</t>
  </si>
  <si>
    <t>Carbon plasma coating</t>
  </si>
  <si>
    <t>Oxygen scavenger coating</t>
  </si>
  <si>
    <t>Other coatings</t>
  </si>
  <si>
    <t>Activated carbon coating</t>
  </si>
  <si>
    <t>New product with packaging information</t>
  </si>
  <si>
    <t>Change of existing packaging information</t>
  </si>
  <si>
    <t>Packaging information for existing product</t>
  </si>
  <si>
    <t>All packaging is subject to licensing</t>
  </si>
  <si>
    <t>All packaging is not subject to licensing</t>
  </si>
  <si>
    <t>Part of the packaging is not subject to licensing</t>
  </si>
  <si>
    <t>None</t>
  </si>
  <si>
    <t>No virgin share, only recycled material</t>
  </si>
  <si>
    <t>No recycled share, only virgin material</t>
  </si>
  <si>
    <t>Paper, cardboard, paperboard:</t>
  </si>
  <si>
    <t>Plastics:</t>
  </si>
  <si>
    <t>Ferrous metals:</t>
  </si>
  <si>
    <t>Glass:</t>
  </si>
  <si>
    <t>Natural material:</t>
  </si>
  <si>
    <t>Liquid packaging board:</t>
  </si>
  <si>
    <t>Other Composite:</t>
  </si>
  <si>
    <t>Banderole/tape</t>
  </si>
  <si>
    <t>Label/sticker</t>
  </si>
  <si>
    <t>Paper, cardboard, paperboard/PE</t>
  </si>
  <si>
    <t>Paper, cardboard, paperboard/PP</t>
  </si>
  <si>
    <t>Fresh fiber/grass paper</t>
  </si>
  <si>
    <t>Paper, cardboard, paperboard/PE/aluminium</t>
  </si>
  <si>
    <t>Paper, cardboard, paperboard/PS</t>
  </si>
  <si>
    <t>Bag/flowpack</t>
  </si>
  <si>
    <t>Waste paper (recycled)/grass paper (not recycled)</t>
  </si>
  <si>
    <t>Paper, cardboard, paperboard/bioplastics</t>
  </si>
  <si>
    <t>Blister/display packaging</t>
  </si>
  <si>
    <t>Paper, cardboard, paperboard/bioplastics/aluminium</t>
  </si>
  <si>
    <t>Paper, cardboard, paperboard/PET</t>
  </si>
  <si>
    <t>Other paper, cardboard, paperboard/plastics</t>
  </si>
  <si>
    <t>Egg carton/egg box</t>
  </si>
  <si>
    <t>PS/aluminium</t>
  </si>
  <si>
    <t>PE/aluminium</t>
  </si>
  <si>
    <t>PET/aluminium</t>
  </si>
  <si>
    <t>Other plastics/aluminium</t>
  </si>
  <si>
    <t>Other organic plastics/aluminium</t>
  </si>
  <si>
    <t>Paper, cardboard, paperboard/PP/aluminium</t>
  </si>
  <si>
    <t>Paper, cardboard, paperboard/PS/aluminium</t>
  </si>
  <si>
    <t>PPK/PET/aluminium</t>
  </si>
  <si>
    <t>Other PPK/plastics/aluminium</t>
  </si>
  <si>
    <t>Sealing foil/lid foil</t>
  </si>
  <si>
    <t>Paper, cardboard, paperboard/aluminium</t>
  </si>
  <si>
    <t>Slip lid/cap</t>
  </si>
  <si>
    <t>Other plastics/mixed plastics</t>
  </si>
  <si>
    <t>Other plastics/mixed bioplastics</t>
  </si>
  <si>
    <t>Pot/reel</t>
  </si>
  <si>
    <t>Tray/sorting insert</t>
  </si>
  <si>
    <t>Aerosol spray valve</t>
  </si>
  <si>
    <t>Clasp</t>
  </si>
  <si>
    <t>Swing stopper</t>
  </si>
  <si>
    <t>Flip-top dosing cap</t>
  </si>
  <si>
    <t>Flip-top drink/sport cap</t>
  </si>
  <si>
    <t>Foil cover</t>
  </si>
  <si>
    <t>Beverage carton - catch fastener</t>
  </si>
  <si>
    <t>Slide lock/zip lock</t>
  </si>
  <si>
    <t>Hanger at the closure</t>
  </si>
  <si>
    <t>Cork/cork-like</t>
  </si>
  <si>
    <t>Crown cap</t>
  </si>
  <si>
    <t>Grinder</t>
  </si>
  <si>
    <t>Pump dispenser</t>
  </si>
  <si>
    <t>Pump dispenser valve</t>
  </si>
  <si>
    <t>Push-and-pull closure</t>
  </si>
  <si>
    <t>Packaging weight plausibility:</t>
  </si>
  <si>
    <t>GTIN of the consumer/sales unit:</t>
  </si>
  <si>
    <t>Deutsch</t>
  </si>
  <si>
    <t>Backförmchen</t>
  </si>
  <si>
    <t>Banderole/Bund</t>
  </si>
  <si>
    <t>Becher</t>
  </si>
  <si>
    <t>Beutel/Flowpack</t>
  </si>
  <si>
    <t>Blister/Sicherverpackung</t>
  </si>
  <si>
    <t>Dose</t>
  </si>
  <si>
    <t>Eierkarton/Eierschachtel</t>
  </si>
  <si>
    <t>Einlage</t>
  </si>
  <si>
    <t>Einlegepapier</t>
  </si>
  <si>
    <t>Faltschachtel</t>
  </si>
  <si>
    <t>Flasche</t>
  </si>
  <si>
    <t>Folie</t>
  </si>
  <si>
    <t>Füllmaterial</t>
  </si>
  <si>
    <t>Getränkekarton</t>
  </si>
  <si>
    <t>Kantenschutz</t>
  </si>
  <si>
    <t>Kapsel</t>
  </si>
  <si>
    <t>Klammer</t>
  </si>
  <si>
    <t>Kleiderbügel</t>
  </si>
  <si>
    <t>Netz</t>
  </si>
  <si>
    <t>Oberfolie</t>
  </si>
  <si>
    <t>Polybeutel</t>
  </si>
  <si>
    <t>Röhrchen</t>
  </si>
  <si>
    <t>Rolle</t>
  </si>
  <si>
    <t>Saugeinlage</t>
  </si>
  <si>
    <t>Schale</t>
  </si>
  <si>
    <t>Schraubglas</t>
  </si>
  <si>
    <t>Stiftstapelbeutel</t>
  </si>
  <si>
    <t>Teller</t>
  </si>
  <si>
    <t>Topf/Trommel</t>
  </si>
  <si>
    <t>Tray/Sortiereinlage</t>
  </si>
  <si>
    <t>Tüte</t>
  </si>
  <si>
    <t>Unterfolie</t>
  </si>
  <si>
    <t>Wellelastik</t>
  </si>
  <si>
    <t>Aerosol Sprühventil</t>
  </si>
  <si>
    <t>Agraffe</t>
  </si>
  <si>
    <t>Bügelverschluss</t>
  </si>
  <si>
    <t>Flip-Top Dosierverschluss</t>
  </si>
  <si>
    <t>Flip-Top Getränk/Sport Cap</t>
  </si>
  <si>
    <t>Folienumschlag</t>
  </si>
  <si>
    <t>Getränkekarton-Klappverschluss</t>
  </si>
  <si>
    <t>Gleitverschluss/Zippverschluss</t>
  </si>
  <si>
    <t>Hänger am Verschluss</t>
  </si>
  <si>
    <t>Korken/Korkenähnlich</t>
  </si>
  <si>
    <t>Kronkorken</t>
  </si>
  <si>
    <t>Mahlwerk</t>
  </si>
  <si>
    <t>Pumpspender</t>
  </si>
  <si>
    <t>Pumpzerstäuber Ventil</t>
  </si>
  <si>
    <t>Push &amp; Pull Verschluss</t>
  </si>
  <si>
    <t>Schraubverschluss</t>
  </si>
  <si>
    <t>Siegelfolie/Deckelfolie</t>
  </si>
  <si>
    <t>Spenderdeckel</t>
  </si>
  <si>
    <t>Sprühpistole</t>
  </si>
  <si>
    <t>Steigrohr</t>
  </si>
  <si>
    <t>Stülpdeckel/Kappe</t>
  </si>
  <si>
    <t>Twist Off Verschluss</t>
  </si>
  <si>
    <t>Volumensprühkopf</t>
  </si>
  <si>
    <t>Befestigungsschnur Hangtag</t>
  </si>
  <si>
    <t>Etikett/Aufkleber</t>
  </si>
  <si>
    <t>Pflanzenetikett (Steck)</t>
  </si>
  <si>
    <t>Frischfaser</t>
  </si>
  <si>
    <t>Frischfaser/Graspapier</t>
  </si>
  <si>
    <t>Altpapier (recycelt)/Graspapier (nicht recycelt)</t>
  </si>
  <si>
    <t>Sonstiges Papier, Pappe, Karton</t>
  </si>
  <si>
    <t>Sonstige Virgin-KS</t>
  </si>
  <si>
    <t>Bio-PE</t>
  </si>
  <si>
    <t>Bio-PP</t>
  </si>
  <si>
    <t>Bio-PET</t>
  </si>
  <si>
    <t>Bio-PA</t>
  </si>
  <si>
    <t>Stärkeblends</t>
  </si>
  <si>
    <t>Sonstige Bio-KS</t>
  </si>
  <si>
    <t>Sonstige KS/KS-Mischkunststoffe</t>
  </si>
  <si>
    <t>Sonstige KS/Bio-KS Mischkunststoffe</t>
  </si>
  <si>
    <t>Eisenmetall</t>
  </si>
  <si>
    <t>Weißblech</t>
  </si>
  <si>
    <t>Baumwolle</t>
  </si>
  <si>
    <t>Leinen</t>
  </si>
  <si>
    <t>Wolle</t>
  </si>
  <si>
    <t>Agrarabfälle</t>
  </si>
  <si>
    <t>Holz</t>
  </si>
  <si>
    <t>Bambus</t>
  </si>
  <si>
    <t>Kork</t>
  </si>
  <si>
    <t>Keramik</t>
  </si>
  <si>
    <t>Sonstiges Naturmaterial</t>
  </si>
  <si>
    <t>PPK/PE</t>
  </si>
  <si>
    <t>PPK/PE/Alu</t>
  </si>
  <si>
    <t>PPK/Bio-KS</t>
  </si>
  <si>
    <t>PPK/Bio-KS/Alu</t>
  </si>
  <si>
    <t>Sonstige Getränkekartonverpackung</t>
  </si>
  <si>
    <t>PPK/PP</t>
  </si>
  <si>
    <t>PPK/PS</t>
  </si>
  <si>
    <t>PPK/PET</t>
  </si>
  <si>
    <t>Sonstige PPK/KS</t>
  </si>
  <si>
    <t>PS/Alu</t>
  </si>
  <si>
    <t>PE/Alu</t>
  </si>
  <si>
    <t>PET/Alu</t>
  </si>
  <si>
    <t>Sonstige KS/Alu</t>
  </si>
  <si>
    <t>Sonstige Bio-KS/Alu</t>
  </si>
  <si>
    <t>PPK/PP/Alu</t>
  </si>
  <si>
    <t>PPK/PS/Alu</t>
  </si>
  <si>
    <t>PPK/PET/Alu</t>
  </si>
  <si>
    <t>Sonstige PPK/KS/Alu</t>
  </si>
  <si>
    <t>PKK/Bio-KS/Alu</t>
  </si>
  <si>
    <t>PKK/Alu</t>
  </si>
  <si>
    <t>Altpapier (recycelt)</t>
  </si>
  <si>
    <t>rPE (PCR)</t>
  </si>
  <si>
    <t xml:space="preserve">Sonstige Rezyklat-KS (PCR) </t>
  </si>
  <si>
    <t xml:space="preserve">Sonstige Rezyklat-KS-KS Mischkunststoffe (PCR) </t>
  </si>
  <si>
    <t>Eisenmetall (recycelt)</t>
  </si>
  <si>
    <t>Weißblech (recycelt)</t>
  </si>
  <si>
    <t>Aluminium (recycelt)</t>
  </si>
  <si>
    <t>Glas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</si>
  <si>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</si>
  <si>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</si>
  <si>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</si>
  <si>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</si>
  <si>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</si>
  <si>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</si>
  <si>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</si>
  <si>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</si>
  <si>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</si>
  <si>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</si>
  <si>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</si>
  <si>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</si>
  <si>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</si>
  <si>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</si>
  <si>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</si>
  <si>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</si>
  <si>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</si>
  <si>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</si>
  <si>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</si>
  <si>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</si>
  <si>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</si>
  <si>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</si>
  <si>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SiOx Plasma Beschichtung</t>
  </si>
  <si>
    <t>Carbon Plasma Beschichtung</t>
  </si>
  <si>
    <t>Oxygen Scavenger</t>
  </si>
  <si>
    <t>Aktivkohle Beschichtung</t>
  </si>
  <si>
    <t>Sonstige Beschichtungen</t>
  </si>
  <si>
    <t>Lookup Virgin-Material Gesamt (EN)</t>
  </si>
  <si>
    <t>Lookup Virgin-Material Gesamt (DE)</t>
  </si>
  <si>
    <t>Lookup Recyceltes Material Gesamt (EN)</t>
  </si>
  <si>
    <t>Lookup Recyceltes Material Gesamt (DE)</t>
  </si>
  <si>
    <t>Example Supplier Ltd.</t>
  </si>
  <si>
    <t>Example Product REWE private label</t>
  </si>
  <si>
    <t>A-12345</t>
  </si>
  <si>
    <t>Example Name</t>
  </si>
  <si>
    <t>123 1234 1234</t>
  </si>
  <si>
    <t>example.name@example.com</t>
  </si>
  <si>
    <t>Example Address</t>
  </si>
  <si>
    <t>01.05.2020</t>
  </si>
  <si>
    <t>01.06.2020</t>
  </si>
  <si>
    <t>3 weeks</t>
  </si>
  <si>
    <t>01.08.2020</t>
  </si>
  <si>
    <t>Week 50</t>
  </si>
  <si>
    <t>Example Name Ltd.</t>
  </si>
  <si>
    <t>Recyclingstandard</t>
  </si>
  <si>
    <t>GLRS</t>
  </si>
  <si>
    <t>V. 04.0.2024 (EN)
AP</t>
  </si>
  <si>
    <t>Haltungsform 1: Stallhaltung (bis 31.12.2023)</t>
  </si>
  <si>
    <t>Haltungsform 2: StallhaltungPlus (bis 31.12.2023)</t>
  </si>
  <si>
    <t>Haltungsform 3: Außenklima (bis 31.12.2023)</t>
  </si>
  <si>
    <t>Haltungsform 4: Premium (bis 31.12.2023)</t>
  </si>
  <si>
    <t>Haltungsform 1: Stall (ab 01.01.2024)</t>
  </si>
  <si>
    <t>HF1</t>
  </si>
  <si>
    <t>Haltungsform 2: Stall+Platz (ab 01.01.2024)</t>
  </si>
  <si>
    <t>HF2</t>
  </si>
  <si>
    <t>Haltungsform 3: Frischluftstall (ab 01.01.2024)</t>
  </si>
  <si>
    <t>HF3</t>
  </si>
  <si>
    <t>Haltungsform 4: Auslauf/Weide (ab 01.01.2024)</t>
  </si>
  <si>
    <t>HF4</t>
  </si>
  <si>
    <t>Haltungsform 5: Bio (ab 01.01.2024)</t>
  </si>
  <si>
    <t>HF5</t>
  </si>
  <si>
    <t>DLG Tierwohl 4 Sterne</t>
  </si>
  <si>
    <t>DLT4</t>
  </si>
  <si>
    <t>Gutes aus deutscher Landwirtschaft</t>
  </si>
  <si>
    <t>GDL</t>
  </si>
  <si>
    <t>QM Standard (Stufe 1)</t>
  </si>
  <si>
    <t>QMP</t>
  </si>
  <si>
    <t>QM+ (Stufe2)</t>
  </si>
  <si>
    <t>QM+</t>
  </si>
  <si>
    <t>QM++ (Stufe 3)</t>
  </si>
  <si>
    <t>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</si>
</sst>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sz val="12"/>
      <color rgb="FFFF0000"/>
      <name val="Calibri"/>
      <family val="2"/>
    </font>
    <font>
      <b/>
      <sz val="12"/>
      <color rgb="FFFF0000"/>
      <name val="Calibri"/>
      <family val="2"/>
    </font>
    <font>
      <b/>
      <u/>
      <sz val="12"/>
      <color rgb="FFFF0000"/>
      <name val="Calibri"/>
      <family val="2"/>
    </font>
    <font>
      <sz val="11"/>
      <color rgb="FFFF0000"/>
      <name val="Arial"/>
      <family val="2"/>
    </font>
    <font>
      <i/>
      <u/>
      <sz val="11"/>
      <name val="Calibri"/>
      <family val="2"/>
      <scheme val="minor"/>
    </font>
  </fonts>
  <fills count="25">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
      <left/>
      <right style="thin">
        <color indexed="64"/>
      </right>
      <top/>
      <bottom style="medium">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75">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0" borderId="67" xfId="0" applyFont="1" applyBorder="1"/>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4" fillId="0" borderId="0" xfId="0" applyNumberFormat="1" applyFont="1" applyFill="1" applyAlignment="1" applyProtection="1">
      <alignment horizontal="left"/>
      <protection hidden="1"/>
    </xf>
    <xf numFmtId="0" fontId="44" fillId="0" borderId="0" xfId="0" applyNumberFormat="1" applyFont="1" applyFill="1" applyAlignment="1" applyProtection="1">
      <alignment horizontal="left"/>
      <protection hidden="1"/>
    </xf>
    <xf numFmtId="0" fontId="44" fillId="0" borderId="0" xfId="0" applyFont="1" applyFill="1" applyAlignment="1" applyProtection="1">
      <alignment horizontal="left"/>
      <protection hidden="1"/>
    </xf>
    <xf numFmtId="168"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0" fontId="44" fillId="0" borderId="0" xfId="0" applyNumberFormat="1" applyFont="1" applyAlignment="1" applyProtection="1">
      <alignment horizontal="left"/>
      <protection hidden="1"/>
    </xf>
    <xf numFmtId="0" fontId="44" fillId="0" borderId="0" xfId="0"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5" fillId="0" borderId="0" xfId="0" applyNumberFormat="1" applyFont="1" applyAlignment="1" applyProtection="1">
      <alignment horizontal="left"/>
      <protection hidden="1"/>
    </xf>
    <xf numFmtId="169" fontId="45" fillId="0" borderId="0" xfId="0" applyNumberFormat="1" applyFont="1" applyAlignment="1" applyProtection="1">
      <alignment horizontal="left"/>
      <protection hidden="1"/>
    </xf>
    <xf numFmtId="0" fontId="45" fillId="0" borderId="0" xfId="0" applyFont="1" applyAlignment="1" applyProtection="1">
      <alignment horizontal="left"/>
    </xf>
    <xf numFmtId="0" fontId="44" fillId="0" borderId="0" xfId="0" applyFont="1" applyAlignment="1" applyProtection="1">
      <alignment horizontal="left"/>
    </xf>
    <xf numFmtId="0" fontId="45" fillId="0" borderId="0" xfId="0" applyFont="1" applyFill="1" applyAlignment="1" applyProtection="1">
      <alignment horizontal="left"/>
    </xf>
    <xf numFmtId="0" fontId="44" fillId="0" borderId="0" xfId="0" applyFont="1" applyFill="1" applyAlignment="1" applyProtection="1">
      <alignment horizontal="left"/>
    </xf>
    <xf numFmtId="0" fontId="47" fillId="0" borderId="0" xfId="0" applyFont="1"/>
    <xf numFmtId="0" fontId="44" fillId="0" borderId="0" xfId="0" applyFont="1" applyAlignment="1" applyProtection="1">
      <alignment horizontal="left" vertical="top"/>
    </xf>
    <xf numFmtId="0" fontId="45" fillId="0" borderId="0" xfId="0" applyFont="1" applyFill="1" applyAlignment="1" applyProtection="1">
      <alignment horizontal="left" vertical="top"/>
    </xf>
    <xf numFmtId="0" fontId="47"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25" fillId="0" borderId="52" xfId="6" applyFont="1" applyBorder="1" applyAlignment="1" applyProtection="1">
      <alignment vertical="top" wrapText="1"/>
      <protection hidden="1"/>
    </xf>
    <xf numFmtId="0" fontId="25" fillId="0" borderId="51" xfId="6" applyFont="1" applyBorder="1" applyAlignment="1" applyProtection="1">
      <alignment vertical="top" wrapText="1"/>
      <protection hidden="1"/>
    </xf>
    <xf numFmtId="0" fontId="10" fillId="2" borderId="11" xfId="0" applyFont="1" applyFill="1" applyBorder="1" applyAlignment="1" applyProtection="1">
      <alignment horizontal="left" vertical="top" wrapText="1"/>
    </xf>
    <xf numFmtId="0" fontId="14" fillId="2" borderId="38" xfId="0" applyFont="1" applyFill="1" applyBorder="1" applyAlignment="1" applyProtection="1">
      <alignment horizontal="left" vertical="top" wrapText="1"/>
      <protection hidden="1"/>
    </xf>
    <xf numFmtId="0" fontId="10" fillId="2" borderId="23" xfId="0" applyFont="1" applyFill="1" applyBorder="1" applyAlignment="1" applyProtection="1">
      <alignment horizontal="left" vertical="top" wrapText="1"/>
      <protection hidden="1"/>
    </xf>
    <xf numFmtId="0" fontId="10" fillId="2" borderId="24" xfId="0" applyFont="1" applyFill="1" applyBorder="1" applyAlignment="1" applyProtection="1">
      <alignment horizontal="left" vertical="top" wrapText="1"/>
      <protection hidden="1"/>
    </xf>
    <xf numFmtId="0" fontId="10" fillId="2" borderId="55" xfId="0" applyFont="1" applyFill="1" applyBorder="1" applyAlignment="1" applyProtection="1">
      <alignment vertical="top" wrapText="1"/>
      <protection hidden="1"/>
    </xf>
    <xf numFmtId="0" fontId="10" fillId="2" borderId="24" xfId="0" applyFont="1" applyFill="1" applyBorder="1" applyAlignment="1" applyProtection="1">
      <alignment vertical="top" wrapText="1"/>
      <protection hidden="1"/>
    </xf>
    <xf numFmtId="0" fontId="10" fillId="2" borderId="25" xfId="0" applyFont="1" applyFill="1" applyBorder="1" applyAlignment="1" applyProtection="1">
      <alignment horizontal="left" vertical="top" wrapText="1"/>
      <protection hidden="1"/>
    </xf>
    <xf numFmtId="0" fontId="30" fillId="2" borderId="35" xfId="0" applyFont="1" applyFill="1" applyBorder="1" applyAlignment="1" applyProtection="1">
      <alignment vertical="top" wrapText="1"/>
      <protection hidden="1"/>
    </xf>
    <xf numFmtId="0" fontId="7" fillId="0" borderId="9" xfId="0" applyFont="1" applyFill="1" applyBorder="1"/>
    <xf numFmtId="0" fontId="30" fillId="2" borderId="37" xfId="0" applyFont="1" applyFill="1" applyBorder="1" applyProtection="1">
      <protection hidden="1"/>
    </xf>
    <xf numFmtId="0" fontId="7" fillId="10" borderId="22" xfId="0" applyFont="1" applyFill="1" applyBorder="1" applyProtection="1">
      <protection hidden="1"/>
    </xf>
    <xf numFmtId="0" fontId="30" fillId="2" borderId="23" xfId="0" applyFont="1" applyFill="1" applyBorder="1" applyProtection="1">
      <protection hidden="1"/>
    </xf>
    <xf numFmtId="0" fontId="5" fillId="24" borderId="52" xfId="0" applyFont="1" applyFill="1" applyBorder="1"/>
    <xf numFmtId="0" fontId="7" fillId="24" borderId="50" xfId="0" applyFont="1" applyFill="1" applyBorder="1"/>
    <xf numFmtId="0" fontId="7" fillId="24" borderId="10" xfId="0" applyFont="1" applyFill="1" applyBorder="1"/>
    <xf numFmtId="0" fontId="7" fillId="24" borderId="0" xfId="0" applyFont="1" applyFill="1" applyBorder="1"/>
    <xf numFmtId="0" fontId="7" fillId="24" borderId="52" xfId="0" applyFont="1" applyFill="1" applyBorder="1"/>
    <xf numFmtId="0" fontId="7" fillId="24" borderId="8" xfId="0" applyFont="1" applyFill="1" applyBorder="1"/>
    <xf numFmtId="0" fontId="7" fillId="24" borderId="9" xfId="0" applyFont="1" applyFill="1" applyBorder="1"/>
    <xf numFmtId="0" fontId="7" fillId="24" borderId="53" xfId="0" applyFont="1" applyFill="1" applyBorder="1"/>
    <xf numFmtId="0" fontId="7" fillId="24" borderId="68" xfId="0" applyFont="1" applyFill="1" applyBorder="1"/>
    <xf numFmtId="0" fontId="7" fillId="24" borderId="69" xfId="0" applyFont="1" applyFill="1" applyBorder="1"/>
    <xf numFmtId="0" fontId="5" fillId="24" borderId="67" xfId="0" applyFont="1" applyFill="1" applyBorder="1"/>
    <xf numFmtId="0" fontId="7" fillId="24" borderId="70" xfId="0" applyFont="1" applyFill="1" applyBorder="1"/>
    <xf numFmtId="0" fontId="5" fillId="0" borderId="7" xfId="0" applyFont="1" applyBorder="1"/>
    <xf numFmtId="0" fontId="5" fillId="0" borderId="8" xfId="0" applyFont="1" applyBorder="1"/>
    <xf numFmtId="0" fontId="5" fillId="0" borderId="50" xfId="0" applyFont="1" applyBorder="1"/>
    <xf numFmtId="0" fontId="5" fillId="24" borderId="0" xfId="0" applyFont="1" applyFill="1" applyBorder="1"/>
    <xf numFmtId="0" fontId="7" fillId="24" borderId="7" xfId="0" applyFont="1" applyFill="1" applyBorder="1"/>
    <xf numFmtId="0" fontId="7" fillId="24" borderId="51" xfId="0" applyFont="1" applyFill="1" applyBorder="1"/>
    <xf numFmtId="0" fontId="5" fillId="24" borderId="7" xfId="0" applyFont="1" applyFill="1" applyBorder="1"/>
    <xf numFmtId="0" fontId="5" fillId="14" borderId="67" xfId="0" applyFont="1" applyFill="1" applyBorder="1" applyAlignment="1">
      <alignment horizontal="centerContinuous"/>
    </xf>
    <xf numFmtId="0" fontId="5" fillId="24" borderId="59" xfId="0" applyFont="1" applyFill="1" applyBorder="1" applyAlignment="1">
      <alignment horizontal="centerContinuous"/>
    </xf>
    <xf numFmtId="0" fontId="5" fillId="24" borderId="57" xfId="0" applyFont="1" applyFill="1" applyBorder="1" applyAlignment="1">
      <alignment horizontal="centerContinuous"/>
    </xf>
    <xf numFmtId="0" fontId="5" fillId="24" borderId="51" xfId="0" applyFont="1" applyFill="1" applyBorder="1"/>
    <xf numFmtId="0" fontId="5" fillId="14" borderId="56" xfId="0" applyFont="1" applyFill="1" applyBorder="1" applyAlignment="1">
      <alignment horizontal="centerContinuous"/>
    </xf>
    <xf numFmtId="0" fontId="5" fillId="14" borderId="59" xfId="0" applyFont="1" applyFill="1" applyBorder="1" applyAlignment="1">
      <alignment horizontal="centerContinuous"/>
    </xf>
    <xf numFmtId="0" fontId="5" fillId="24" borderId="56" xfId="0" applyFont="1" applyFill="1" applyBorder="1" applyAlignment="1">
      <alignment horizontal="centerContinuous"/>
    </xf>
    <xf numFmtId="0" fontId="5" fillId="10" borderId="56" xfId="0" applyFont="1" applyFill="1" applyBorder="1" applyAlignment="1">
      <alignment horizontal="centerContinuous"/>
    </xf>
    <xf numFmtId="0" fontId="5" fillId="10" borderId="57" xfId="0" applyFont="1" applyFill="1" applyBorder="1" applyAlignment="1">
      <alignment horizontal="centerContinuous"/>
    </xf>
    <xf numFmtId="0" fontId="5" fillId="16" borderId="56" xfId="0" applyFont="1" applyFill="1" applyBorder="1" applyAlignment="1">
      <alignment horizontal="centerContinuous"/>
    </xf>
    <xf numFmtId="0" fontId="5" fillId="16" borderId="59" xfId="0" applyFont="1" applyFill="1" applyBorder="1" applyAlignment="1">
      <alignment horizontal="centerContinuous"/>
    </xf>
    <xf numFmtId="0" fontId="5" fillId="15" borderId="59" xfId="0" applyFont="1" applyFill="1" applyBorder="1" applyAlignment="1">
      <alignment horizontal="centerContinuous"/>
    </xf>
    <xf numFmtId="0" fontId="5" fillId="15" borderId="57" xfId="0" applyFont="1" applyFill="1" applyBorder="1" applyAlignment="1">
      <alignment horizontal="centerContinuous"/>
    </xf>
    <xf numFmtId="0" fontId="29" fillId="17" borderId="56" xfId="0" applyFont="1" applyFill="1" applyBorder="1" applyAlignment="1">
      <alignment horizontal="centerContinuous"/>
    </xf>
    <xf numFmtId="0" fontId="29" fillId="17" borderId="52" xfId="0" applyFont="1" applyFill="1" applyBorder="1" applyAlignment="1">
      <alignment horizontal="centerContinuous"/>
    </xf>
    <xf numFmtId="0" fontId="34" fillId="0" borderId="0" xfId="0" applyFont="1" applyAlignment="1">
      <alignment vertical="center" wrapText="1"/>
    </xf>
    <xf numFmtId="0" fontId="7" fillId="0" borderId="0" xfId="0" applyFont="1" applyAlignment="1">
      <alignment vertical="center"/>
    </xf>
    <xf numFmtId="0" fontId="34" fillId="0" borderId="0" xfId="0" applyFont="1"/>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5" xfId="0" applyFont="1" applyBorder="1" applyAlignment="1" applyProtection="1">
      <alignment horizontal="left" vertical="top" wrapText="1"/>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wrapText="1"/>
      <protection locked="0"/>
    </xf>
    <xf numFmtId="0" fontId="14" fillId="2" borderId="13" xfId="0" applyFont="1" applyFill="1" applyBorder="1" applyAlignment="1" applyProtection="1">
      <alignment horizontal="left" vertical="top"/>
      <protection hidden="1"/>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wrapText="1"/>
      <protection hidden="1"/>
    </xf>
    <xf numFmtId="0" fontId="14" fillId="2" borderId="39" xfId="0" applyFont="1" applyFill="1" applyBorder="1" applyAlignment="1" applyProtection="1">
      <alignment horizontal="left" vertical="top" wrapText="1"/>
      <protection hidden="1"/>
    </xf>
    <xf numFmtId="0" fontId="14" fillId="2" borderId="38" xfId="0" applyFont="1" applyFill="1" applyBorder="1" applyAlignment="1" applyProtection="1">
      <alignment horizontal="left" vertical="top" wrapText="1"/>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wrapText="1"/>
      <protection locked="0"/>
    </xf>
    <xf numFmtId="0" fontId="9" fillId="0" borderId="48" xfId="0" applyFont="1" applyFill="1" applyBorder="1" applyAlignment="1" applyProtection="1">
      <alignment horizontal="left" wrapText="1"/>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8" fillId="0" borderId="52" xfId="0" applyFont="1" applyFill="1" applyBorder="1" applyAlignment="1" applyProtection="1">
      <alignment horizontal="left" vertical="top"/>
      <protection hidden="1"/>
    </xf>
    <xf numFmtId="0" fontId="8" fillId="0" borderId="79" xfId="0" applyFont="1" applyFill="1" applyBorder="1" applyAlignment="1" applyProtection="1">
      <alignment horizontal="left" vertical="top"/>
      <protection hidden="1"/>
    </xf>
    <xf numFmtId="0" fontId="25" fillId="0" borderId="53" xfId="6" applyFont="1" applyBorder="1" applyAlignment="1" applyProtection="1">
      <alignment horizontal="left" vertical="top" wrapText="1"/>
      <protection hidden="1"/>
    </xf>
    <xf numFmtId="0" fontId="25" fillId="0" borderId="52" xfId="6" applyFont="1" applyBorder="1" applyAlignment="1" applyProtection="1">
      <alignment horizontal="left" vertical="top" wrapText="1"/>
      <protection hidden="1"/>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5" fillId="0" borderId="54" xfId="0" applyFont="1" applyBorder="1" applyAlignment="1">
      <alignment horizontal="center"/>
    </xf>
    <xf numFmtId="0" fontId="5" fillId="0" borderId="0" xfId="0" applyFont="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55" xfId="0" applyFont="1" applyFill="1" applyBorder="1" applyAlignment="1" applyProtection="1">
      <alignment horizontal="center"/>
      <protection hidden="1"/>
    </xf>
    <xf numFmtId="0" fontId="2" fillId="10" borderId="59" xfId="0" applyFont="1" applyFill="1" applyBorder="1" applyAlignment="1" applyProtection="1">
      <alignment horizontal="center"/>
      <protection hidden="1"/>
    </xf>
    <xf numFmtId="0" fontId="2" fillId="10" borderId="57"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6" xfId="0" applyFont="1" applyFill="1" applyBorder="1" applyAlignment="1" applyProtection="1">
      <alignment horizontal="right"/>
      <protection hidden="1"/>
    </xf>
    <xf numFmtId="0" fontId="7" fillId="10" borderId="16"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Link" xfId="6" builtinId="8"/>
    <cellStyle name="Standard"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57">
    <dxf>
      <fill>
        <patternFill patternType="darkDown"/>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610655</xdr:colOff>
      <xdr:row>60</xdr:row>
      <xdr:rowOff>123825</xdr:rowOff>
    </xdr:from>
    <xdr:to>
      <xdr:col>3</xdr:col>
      <xdr:colOff>2886072</xdr:colOff>
      <xdr:row>63</xdr:row>
      <xdr:rowOff>353541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744880" y="15573375"/>
          <a:ext cx="2275417" cy="1753716"/>
        </a:xfrm>
        <a:prstGeom prst="rect">
          <a:avLst/>
        </a:prstGeom>
      </xdr:spPr>
    </xdr:pic>
    <xdr:clientData fPrintsWithSheet="0"/>
  </xdr:twoCellAnchor>
  <xdr:twoCellAnchor editAs="absolute">
    <xdr:from>
      <xdr:col>4</xdr:col>
      <xdr:colOff>143934</xdr:colOff>
      <xdr:row>60</xdr:row>
      <xdr:rowOff>114300</xdr:rowOff>
    </xdr:from>
    <xdr:to>
      <xdr:col>5</xdr:col>
      <xdr:colOff>547158</xdr:colOff>
      <xdr:row>63</xdr:row>
      <xdr:rowOff>417289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602384" y="1556385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snet.sharepoint.com/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s1.org/docs/gdsn/3.1/GDSN_Package_Measurement_Rules.pdf" TargetMode="External"/><Relationship Id="rId1" Type="http://schemas.openxmlformats.org/officeDocument/2006/relationships/hyperlink" Target="https://www.bmel.de/kennzeichnun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zoomScaleNormal="100" workbookViewId="0">
      <selection activeCell="B1" sqref="B1"/>
    </sheetView>
  </sheetViews>
  <sheetFormatPr baseColWidth="10" defaultColWidth="11" defaultRowHeight="14.25" x14ac:dyDescent="0.2"/>
  <cols>
    <col min="1" max="1" width="41.25" customWidth="1"/>
    <col min="2" max="2" width="30.25" customWidth="1"/>
    <col min="3" max="3" width="22.125" customWidth="1"/>
    <col min="4" max="4" width="43.625" bestFit="1" customWidth="1"/>
    <col min="5" max="5" width="29.375" customWidth="1"/>
    <col min="6" max="6" width="15" customWidth="1"/>
    <col min="7" max="7" width="17.5" style="153" hidden="1" customWidth="1"/>
    <col min="8" max="8" width="16.75" style="153" hidden="1" customWidth="1"/>
    <col min="9" max="10" width="13.125" style="146" customWidth="1"/>
    <col min="11" max="14" width="13.125" style="45" customWidth="1"/>
    <col min="15" max="16384" width="11" style="45"/>
  </cols>
  <sheetData>
    <row r="1" spans="1:15" s="41" customFormat="1" ht="105.75" customHeight="1" thickBot="1" x14ac:dyDescent="0.3">
      <c r="A1" s="375" t="s">
        <v>2595</v>
      </c>
      <c r="B1" s="376"/>
      <c r="C1" s="376"/>
      <c r="D1" s="232"/>
      <c r="E1" s="689" t="s">
        <v>3910</v>
      </c>
      <c r="F1" s="689"/>
      <c r="G1" s="147"/>
      <c r="H1" s="147"/>
      <c r="I1" s="142"/>
      <c r="J1" s="143"/>
      <c r="K1" s="40"/>
      <c r="L1" s="40"/>
      <c r="M1" s="40"/>
      <c r="N1" s="40"/>
      <c r="O1" s="40"/>
    </row>
    <row r="2" spans="1:15" s="41" customFormat="1" ht="19.5" customHeight="1" x14ac:dyDescent="0.3">
      <c r="A2" s="377" t="s">
        <v>2596</v>
      </c>
      <c r="B2" s="533" t="s">
        <v>2597</v>
      </c>
      <c r="C2" s="533"/>
      <c r="D2" s="376"/>
      <c r="E2" s="520" t="s">
        <v>2602</v>
      </c>
      <c r="F2" s="521"/>
      <c r="G2" s="147"/>
      <c r="H2" s="147"/>
      <c r="I2" s="142"/>
      <c r="J2" s="143"/>
      <c r="K2" s="40"/>
      <c r="L2" s="40"/>
      <c r="M2" s="40"/>
      <c r="N2" s="40"/>
      <c r="O2" s="40"/>
    </row>
    <row r="3" spans="1:15" s="41" customFormat="1" ht="38.1" customHeight="1" x14ac:dyDescent="0.25">
      <c r="A3" s="378" t="s">
        <v>2598</v>
      </c>
      <c r="B3" s="526" t="s">
        <v>2601</v>
      </c>
      <c r="C3" s="527"/>
      <c r="D3" s="379"/>
      <c r="E3" s="522"/>
      <c r="F3" s="523"/>
      <c r="G3" s="147"/>
      <c r="H3" s="147"/>
      <c r="I3" s="142"/>
      <c r="J3" s="143"/>
      <c r="K3" s="40"/>
      <c r="L3" s="40"/>
      <c r="M3" s="40"/>
      <c r="N3" s="40"/>
      <c r="O3" s="40"/>
    </row>
    <row r="4" spans="1:15" s="41" customFormat="1" ht="38.1" customHeight="1" x14ac:dyDescent="0.25">
      <c r="A4" s="380" t="s">
        <v>2599</v>
      </c>
      <c r="B4" s="528"/>
      <c r="C4" s="529"/>
      <c r="D4" s="379"/>
      <c r="E4" s="522"/>
      <c r="F4" s="523"/>
      <c r="G4" s="147"/>
      <c r="H4" s="147"/>
      <c r="I4" s="142"/>
      <c r="J4" s="143"/>
      <c r="K4" s="40"/>
      <c r="L4" s="40"/>
      <c r="M4" s="40"/>
      <c r="N4" s="40"/>
      <c r="O4" s="40"/>
    </row>
    <row r="5" spans="1:15" s="41" customFormat="1" ht="38.1" customHeight="1" x14ac:dyDescent="0.25">
      <c r="A5" s="532" t="s">
        <v>2600</v>
      </c>
      <c r="B5" s="528"/>
      <c r="C5" s="529"/>
      <c r="D5" s="379"/>
      <c r="E5" s="522"/>
      <c r="F5" s="523"/>
      <c r="G5" s="147"/>
      <c r="H5" s="147"/>
      <c r="I5" s="142"/>
      <c r="J5" s="143"/>
      <c r="K5" s="40"/>
      <c r="L5" s="40"/>
      <c r="M5" s="40"/>
      <c r="N5" s="40"/>
      <c r="O5" s="40"/>
    </row>
    <row r="6" spans="1:15" s="41" customFormat="1" ht="31.5" customHeight="1" x14ac:dyDescent="0.25">
      <c r="A6" s="532"/>
      <c r="B6" s="530"/>
      <c r="C6" s="531"/>
      <c r="D6" s="379"/>
      <c r="E6" s="522"/>
      <c r="F6" s="523"/>
      <c r="G6" s="147"/>
      <c r="H6" s="147"/>
      <c r="I6" s="142"/>
      <c r="J6" s="143"/>
      <c r="K6" s="40"/>
      <c r="L6" s="40"/>
      <c r="M6" s="40"/>
      <c r="N6" s="40"/>
      <c r="O6" s="40"/>
    </row>
    <row r="7" spans="1:15" s="42" customFormat="1" ht="15.75" x14ac:dyDescent="0.25">
      <c r="A7" s="381"/>
      <c r="B7" s="382"/>
      <c r="C7" s="382"/>
      <c r="D7" s="381"/>
      <c r="E7" s="522"/>
      <c r="F7" s="523"/>
      <c r="G7" s="148"/>
      <c r="H7" s="148"/>
      <c r="I7" s="118"/>
      <c r="J7" s="117"/>
    </row>
    <row r="8" spans="1:15" s="42" customFormat="1" ht="15.75" customHeight="1" x14ac:dyDescent="0.25">
      <c r="A8" s="505" t="s">
        <v>2603</v>
      </c>
      <c r="B8" s="505"/>
      <c r="C8" s="506"/>
      <c r="D8" s="77"/>
      <c r="E8" s="522"/>
      <c r="F8" s="523"/>
      <c r="G8" s="148"/>
      <c r="H8" s="148"/>
      <c r="I8" s="118"/>
      <c r="J8" s="117"/>
    </row>
    <row r="9" spans="1:15" s="42" customFormat="1" ht="15.75" customHeight="1" x14ac:dyDescent="0.25">
      <c r="A9" s="505" t="s">
        <v>2604</v>
      </c>
      <c r="B9" s="505"/>
      <c r="C9" s="506"/>
      <c r="D9" s="78"/>
      <c r="E9" s="522"/>
      <c r="F9" s="523"/>
      <c r="G9" s="148"/>
      <c r="H9" s="148"/>
      <c r="I9" s="118"/>
      <c r="J9" s="117"/>
    </row>
    <row r="10" spans="1:15" s="42" customFormat="1" ht="15.75" customHeight="1" x14ac:dyDescent="0.25">
      <c r="A10" s="505" t="s">
        <v>2605</v>
      </c>
      <c r="B10" s="505"/>
      <c r="C10" s="506"/>
      <c r="D10" s="79"/>
      <c r="E10" s="522"/>
      <c r="F10" s="523"/>
      <c r="G10" s="148"/>
      <c r="H10" s="148"/>
      <c r="I10" s="118"/>
      <c r="J10" s="117"/>
    </row>
    <row r="11" spans="1:15" s="42" customFormat="1" ht="16.149999999999999" customHeight="1" x14ac:dyDescent="0.25">
      <c r="A11" s="518" t="s">
        <v>2606</v>
      </c>
      <c r="B11" s="518"/>
      <c r="C11" s="519"/>
      <c r="D11" s="77"/>
      <c r="E11" s="522"/>
      <c r="F11" s="523"/>
      <c r="G11" s="148"/>
      <c r="H11" s="148"/>
      <c r="I11" s="118"/>
      <c r="J11" s="117"/>
    </row>
    <row r="12" spans="1:15" s="42" customFormat="1" ht="17.25" customHeight="1" thickBot="1" x14ac:dyDescent="0.3">
      <c r="A12" s="720" t="s">
        <v>2607</v>
      </c>
      <c r="B12" s="720"/>
      <c r="C12" s="721"/>
      <c r="D12" s="80"/>
      <c r="E12" s="524"/>
      <c r="F12" s="525"/>
      <c r="G12" s="148"/>
      <c r="H12" s="148"/>
      <c r="I12" s="118"/>
      <c r="J12" s="117"/>
    </row>
    <row r="13" spans="1:15" s="42" customFormat="1" ht="16.5" thickBot="1" x14ac:dyDescent="0.3">
      <c r="A13" s="507" t="s">
        <v>2608</v>
      </c>
      <c r="B13" s="508"/>
      <c r="C13" s="508"/>
      <c r="D13" s="508"/>
      <c r="E13" s="508"/>
      <c r="F13" s="509"/>
      <c r="G13" s="148"/>
      <c r="H13" s="148"/>
      <c r="I13" s="118"/>
      <c r="J13" s="117"/>
    </row>
    <row r="14" spans="1:15" s="42" customFormat="1" ht="15.75" x14ac:dyDescent="0.25">
      <c r="A14" s="9" t="s">
        <v>11</v>
      </c>
      <c r="B14" s="510"/>
      <c r="C14" s="511"/>
      <c r="D14" s="12" t="s">
        <v>219</v>
      </c>
      <c r="E14" s="516"/>
      <c r="F14" s="517"/>
      <c r="G14" s="148"/>
      <c r="H14" s="148"/>
      <c r="I14" s="118"/>
      <c r="J14" s="117"/>
    </row>
    <row r="15" spans="1:15" s="42" customFormat="1" ht="15.75" x14ac:dyDescent="0.25">
      <c r="A15" s="10" t="s">
        <v>12</v>
      </c>
      <c r="B15" s="512"/>
      <c r="C15" s="513"/>
      <c r="D15" s="13" t="s">
        <v>10</v>
      </c>
      <c r="E15" s="514"/>
      <c r="F15" s="515"/>
      <c r="G15" s="148"/>
      <c r="H15" s="148"/>
      <c r="I15" s="118"/>
      <c r="J15" s="117"/>
    </row>
    <row r="16" spans="1:15" s="42" customFormat="1" ht="15.75" x14ac:dyDescent="0.25">
      <c r="A16" s="10" t="s">
        <v>12</v>
      </c>
      <c r="B16" s="514"/>
      <c r="C16" s="546"/>
      <c r="D16" s="14" t="s">
        <v>10</v>
      </c>
      <c r="E16" s="514"/>
      <c r="F16" s="515"/>
      <c r="G16" s="148"/>
      <c r="H16" s="148"/>
      <c r="I16" s="118"/>
      <c r="J16" s="117"/>
    </row>
    <row r="17" spans="1:11" s="42" customFormat="1" ht="15.75" x14ac:dyDescent="0.25">
      <c r="A17" s="10" t="s">
        <v>642</v>
      </c>
      <c r="B17" s="534"/>
      <c r="C17" s="535"/>
      <c r="D17" s="14" t="s">
        <v>52</v>
      </c>
      <c r="E17" s="534"/>
      <c r="F17" s="536"/>
      <c r="G17" s="148"/>
      <c r="H17" s="148"/>
      <c r="I17" s="118"/>
      <c r="J17" s="117"/>
    </row>
    <row r="18" spans="1:11" s="42" customFormat="1" ht="15.75" x14ac:dyDescent="0.25">
      <c r="A18" s="10" t="s">
        <v>34</v>
      </c>
      <c r="B18" s="534"/>
      <c r="C18" s="535"/>
      <c r="D18" s="14" t="s">
        <v>35</v>
      </c>
      <c r="E18" s="534"/>
      <c r="F18" s="536"/>
      <c r="G18" s="148"/>
      <c r="H18" s="148"/>
      <c r="I18" s="118"/>
      <c r="J18" s="117"/>
    </row>
    <row r="19" spans="1:11" s="42" customFormat="1" ht="15.75" x14ac:dyDescent="0.25">
      <c r="A19" s="10" t="s">
        <v>207</v>
      </c>
      <c r="B19" s="65"/>
      <c r="C19" s="91" t="str">
        <f>IFERROR(VLOOKUP(B19,'Dropdown Auswahl'!$F$2:$G$8,2,FALSE),"")</f>
        <v/>
      </c>
      <c r="D19" s="14" t="s">
        <v>208</v>
      </c>
      <c r="E19" s="514"/>
      <c r="F19" s="515"/>
      <c r="G19" s="148"/>
      <c r="H19" s="148"/>
      <c r="I19" s="118"/>
      <c r="J19" s="117"/>
    </row>
    <row r="20" spans="1:11" s="42" customFormat="1" ht="15.75" x14ac:dyDescent="0.25">
      <c r="A20" s="10" t="s">
        <v>1026</v>
      </c>
      <c r="B20" s="534"/>
      <c r="C20" s="535"/>
      <c r="D20" s="14" t="s">
        <v>36</v>
      </c>
      <c r="E20" s="540"/>
      <c r="F20" s="541"/>
      <c r="G20" s="148"/>
      <c r="H20" s="148"/>
      <c r="I20" s="118"/>
      <c r="J20" s="117"/>
    </row>
    <row r="21" spans="1:11" s="42" customFormat="1" ht="16.5" thickBot="1" x14ac:dyDescent="0.3">
      <c r="A21" s="11" t="s">
        <v>37</v>
      </c>
      <c r="B21" s="556"/>
      <c r="C21" s="556"/>
      <c r="D21" s="15" t="s">
        <v>677</v>
      </c>
      <c r="E21" s="477"/>
      <c r="F21" s="557"/>
      <c r="G21" s="148"/>
      <c r="H21" s="148"/>
      <c r="I21" s="118"/>
      <c r="J21" s="117"/>
    </row>
    <row r="22" spans="1:11" s="42" customFormat="1" ht="16.5" customHeight="1" thickBot="1" x14ac:dyDescent="0.3">
      <c r="A22" s="550" t="s">
        <v>2609</v>
      </c>
      <c r="B22" s="551"/>
      <c r="C22" s="551"/>
      <c r="D22" s="551"/>
      <c r="E22" s="508"/>
      <c r="F22" s="552"/>
      <c r="G22" s="148"/>
      <c r="H22" s="148"/>
      <c r="I22" s="118"/>
      <c r="J22" s="117"/>
    </row>
    <row r="23" spans="1:11" s="42" customFormat="1" ht="16.5" customHeight="1" x14ac:dyDescent="0.25">
      <c r="A23" s="9" t="s">
        <v>2611</v>
      </c>
      <c r="B23" s="102"/>
      <c r="C23" s="336" t="s">
        <v>2799</v>
      </c>
      <c r="D23" s="16" t="s">
        <v>2612</v>
      </c>
      <c r="E23" s="103"/>
      <c r="F23" s="49" t="s">
        <v>2799</v>
      </c>
      <c r="G23" s="148"/>
      <c r="H23" s="148"/>
      <c r="I23" s="118"/>
      <c r="J23" s="117"/>
    </row>
    <row r="24" spans="1:11" s="42" customFormat="1" ht="16.5" customHeight="1" x14ac:dyDescent="0.25">
      <c r="A24" s="10" t="s">
        <v>13</v>
      </c>
      <c r="B24" s="569"/>
      <c r="C24" s="570"/>
      <c r="D24" s="17" t="s">
        <v>678</v>
      </c>
      <c r="E24" s="48"/>
      <c r="F24" s="47"/>
      <c r="G24" s="148"/>
      <c r="H24" s="148"/>
      <c r="I24" s="118"/>
      <c r="J24" s="117"/>
    </row>
    <row r="25" spans="1:11" s="42" customFormat="1" ht="16.5" customHeight="1" thickBot="1" x14ac:dyDescent="0.3">
      <c r="A25" s="11" t="s">
        <v>0</v>
      </c>
      <c r="B25" s="547"/>
      <c r="C25" s="548"/>
      <c r="D25" s="15" t="s">
        <v>38</v>
      </c>
      <c r="E25" s="547"/>
      <c r="F25" s="549"/>
      <c r="G25" s="148"/>
      <c r="H25" s="148"/>
      <c r="I25" s="118"/>
      <c r="J25" s="117"/>
    </row>
    <row r="26" spans="1:11" s="42" customFormat="1" ht="16.5" thickBot="1" x14ac:dyDescent="0.3">
      <c r="A26" s="550" t="s">
        <v>2610</v>
      </c>
      <c r="B26" s="551"/>
      <c r="C26" s="551"/>
      <c r="D26" s="551"/>
      <c r="E26" s="551"/>
      <c r="F26" s="552"/>
      <c r="G26" s="149"/>
      <c r="H26" s="148"/>
      <c r="I26" s="118"/>
      <c r="J26" s="117"/>
    </row>
    <row r="27" spans="1:11" s="42" customFormat="1" ht="15.75" x14ac:dyDescent="0.25">
      <c r="A27" s="9" t="s">
        <v>2613</v>
      </c>
      <c r="B27" s="553" t="s">
        <v>3895</v>
      </c>
      <c r="C27" s="554"/>
      <c r="D27" s="554"/>
      <c r="E27" s="554"/>
      <c r="F27" s="555"/>
      <c r="G27" s="150"/>
      <c r="H27" s="151"/>
      <c r="I27" s="144"/>
      <c r="J27" s="145"/>
      <c r="K27" s="43"/>
    </row>
    <row r="28" spans="1:11" s="42" customFormat="1" ht="15.75" x14ac:dyDescent="0.25">
      <c r="A28" s="10" t="s">
        <v>641</v>
      </c>
      <c r="B28" s="563">
        <v>1234567890123</v>
      </c>
      <c r="C28" s="564"/>
      <c r="D28" s="564"/>
      <c r="E28" s="564"/>
      <c r="F28" s="565"/>
      <c r="G28" s="150"/>
      <c r="H28" s="151"/>
      <c r="I28" s="144"/>
      <c r="J28" s="145"/>
      <c r="K28" s="43"/>
    </row>
    <row r="29" spans="1:11" s="42" customFormat="1" ht="15.75" x14ac:dyDescent="0.25">
      <c r="A29" s="10" t="s">
        <v>2614</v>
      </c>
      <c r="B29" s="566" t="s">
        <v>3896</v>
      </c>
      <c r="C29" s="567"/>
      <c r="D29" s="567"/>
      <c r="E29" s="567"/>
      <c r="F29" s="568"/>
      <c r="G29" s="150"/>
      <c r="H29" s="151"/>
      <c r="I29" s="144"/>
      <c r="J29" s="145"/>
      <c r="K29" s="43"/>
    </row>
    <row r="30" spans="1:11" s="42" customFormat="1" ht="16.5" thickBot="1" x14ac:dyDescent="0.3">
      <c r="A30" s="10" t="s">
        <v>2615</v>
      </c>
      <c r="B30" s="534"/>
      <c r="C30" s="542"/>
      <c r="D30" s="542"/>
      <c r="E30" s="542"/>
      <c r="F30" s="536"/>
      <c r="G30" s="150"/>
      <c r="H30" s="151"/>
      <c r="I30" s="144"/>
      <c r="J30" s="145"/>
      <c r="K30" s="43"/>
    </row>
    <row r="31" spans="1:11" s="42" customFormat="1" ht="16.5" thickBot="1" x14ac:dyDescent="0.3">
      <c r="A31" s="471" t="s">
        <v>2616</v>
      </c>
      <c r="B31" s="472"/>
      <c r="C31" s="472"/>
      <c r="D31" s="472"/>
      <c r="E31" s="472"/>
      <c r="F31" s="473"/>
      <c r="G31" s="150"/>
      <c r="H31" s="151"/>
      <c r="I31" s="144"/>
      <c r="J31" s="145"/>
      <c r="K31" s="43"/>
    </row>
    <row r="32" spans="1:11" s="44" customFormat="1" ht="15.75" x14ac:dyDescent="0.25">
      <c r="A32" s="10" t="s">
        <v>2620</v>
      </c>
      <c r="B32" s="119"/>
      <c r="C32" s="131" t="str">
        <f>IF(OR(
AND(LEFT(E32,2)="HE",LEN(B32)=13),
AND(LEFT(E32,2)="HK",LEN(B32)=8),
AND(LEFT(E32,2)="I6",LEN(B32)=16),
AND(LEFT(E32,2)="IC",LEN(B32)=14),
AND(LEFT(E32,2)="VC",LEN(B32)=7),
AND(LEFT(E32,2)="UC",OR(LEN(B32)=10,LEN(B32)=11,LEN(B32)=12)),
AND(LEFT(E32,2)="ZA",(LEN(B32)&gt;4),(LEN(B32)&lt;8)),
AND(LEFT(E32,2)="ZR",(LEN(B32)&gt;4),(LEN(B32)&lt;8)),
AND(LEFT(E32,2)="ZI",LEN(B32)=8),
AND(LEFT(E32,2)="ZC",(LEN(B32)&gt;1),(LEN(B32)&lt;20)),
AND(LEFT(E32,2)="Z1",LEN(B32)=13),
AND(LEFT(E32,2)="Z2",LEN(B32)=13),
AND(LEFT(E32,2)="Z3",LEN(B32)=13),
AND(LEFT(E32,2)="Z4",LEN(B32)=13),
AND(LEFT(E32,2)="Z5",LEN(B32)=13),
AND(LEFT(E32,2)="Z6",LEN(B32)=13),
AND(LEFT(E32,2)="Z7",LEN(B32)=13),
AND(LEFT(E32,2)="Z8",LEN(B32)=13),
AND(LEFT(E32,2)="Z9",LEN(B32)=13),
AND(LEFT(E32,2)="ZD",LEN(B32)=13),
AND(LEFT(E32,2)="ZM",LEN(B32)=13),
AND(LEFT(E32,2)="ZE",LEN(B32)=13),
),
"GTIN-length plausible",
IF(OR(B32="",E32=""),"",
"GTIN-length implausible"))</f>
        <v/>
      </c>
      <c r="D32" s="14" t="s">
        <v>2625</v>
      </c>
      <c r="E32" s="512"/>
      <c r="F32" s="543"/>
      <c r="G32" s="150"/>
      <c r="H32" s="149"/>
      <c r="I32" s="115"/>
      <c r="J32" s="116"/>
    </row>
    <row r="33" spans="1:10" s="44" customFormat="1" ht="15.75" x14ac:dyDescent="0.25">
      <c r="A33" s="18" t="s">
        <v>2621</v>
      </c>
      <c r="B33" s="129"/>
      <c r="C33" s="128"/>
      <c r="D33" s="140" t="s">
        <v>2626</v>
      </c>
      <c r="E33" s="558" t="s">
        <v>2796</v>
      </c>
      <c r="F33" s="581"/>
      <c r="G33" s="149"/>
      <c r="H33" s="149"/>
      <c r="I33" s="115"/>
      <c r="J33" s="116"/>
    </row>
    <row r="34" spans="1:10" s="44" customFormat="1" ht="15.75" x14ac:dyDescent="0.25">
      <c r="A34" s="10" t="s">
        <v>2622</v>
      </c>
      <c r="B34" s="566"/>
      <c r="C34" s="582"/>
      <c r="D34" s="13" t="s">
        <v>2627</v>
      </c>
      <c r="E34" s="335"/>
      <c r="F34" s="130" t="str">
        <f>IFERROR(VLOOKUP(E34,'Dropdown Auswahl'!J2:K12,2,FALSE),"")</f>
        <v/>
      </c>
      <c r="G34" s="149"/>
      <c r="H34" s="149"/>
      <c r="I34" s="115"/>
      <c r="J34" s="116"/>
    </row>
    <row r="35" spans="1:10" s="44" customFormat="1" ht="15.75" x14ac:dyDescent="0.25">
      <c r="A35" s="10" t="s">
        <v>2623</v>
      </c>
      <c r="B35" s="333"/>
      <c r="C35" s="97" t="str">
        <f>IFERROR(VLOOKUP(B35,'Dropdown Auswahl'!$L$2:$M$141,2,FALSE),"")</f>
        <v/>
      </c>
      <c r="D35" s="14" t="s">
        <v>2628</v>
      </c>
      <c r="E35" s="100"/>
      <c r="F35" s="334" t="s">
        <v>2478</v>
      </c>
      <c r="G35" s="149"/>
      <c r="H35" s="149"/>
      <c r="I35" s="115"/>
      <c r="J35" s="116"/>
    </row>
    <row r="36" spans="1:10" s="44" customFormat="1" ht="16.5" thickBot="1" x14ac:dyDescent="0.3">
      <c r="A36" s="67" t="s">
        <v>2624</v>
      </c>
      <c r="B36" s="558"/>
      <c r="C36" s="559"/>
      <c r="D36" s="560"/>
      <c r="E36" s="561"/>
      <c r="F36" s="562"/>
      <c r="G36" s="149"/>
      <c r="H36" s="149"/>
      <c r="I36" s="115"/>
      <c r="J36" s="116"/>
    </row>
    <row r="37" spans="1:10" s="44" customFormat="1" ht="16.5" thickBot="1" x14ac:dyDescent="0.3">
      <c r="A37" s="471" t="s">
        <v>2617</v>
      </c>
      <c r="B37" s="472"/>
      <c r="C37" s="472"/>
      <c r="D37" s="472"/>
      <c r="E37" s="472"/>
      <c r="F37" s="473"/>
      <c r="G37" s="149"/>
      <c r="H37" s="149"/>
      <c r="I37" s="115"/>
      <c r="J37" s="116"/>
    </row>
    <row r="38" spans="1:10" s="44" customFormat="1" ht="15.75" x14ac:dyDescent="0.25">
      <c r="A38" s="10" t="s">
        <v>2629</v>
      </c>
      <c r="B38" s="571" t="s">
        <v>2796</v>
      </c>
      <c r="C38" s="571"/>
      <c r="D38" s="576"/>
      <c r="E38" s="577"/>
      <c r="F38" s="578"/>
      <c r="G38" s="149"/>
      <c r="H38" s="149"/>
      <c r="I38" s="115"/>
      <c r="J38" s="116"/>
    </row>
    <row r="39" spans="1:10" s="44" customFormat="1" ht="15.75" x14ac:dyDescent="0.25">
      <c r="A39" s="10" t="s">
        <v>2630</v>
      </c>
      <c r="B39" s="124"/>
      <c r="C39" s="120" t="str">
        <f>IF(OR(
AND(LEFT(E39,2)="HE",LEN(B39)=13),
AND(LEFT(E39,2)="HK",LEN(B39)=8),
AND(LEFT(E39,2)="I6",LEN(B39)=16),
AND(LEFT(E39,2)="IC",LEN(B39)=14),
AND(LEFT(E39,2)="VC",LEN(B39)=7),
AND(LEFT(E39,2)="UC",OR(LEN(B39)=10,LEN(B39)=11,LEN(B39)=12)),
AND(LEFT(E39,2)="ZA",(LEN(B39)&gt;4),(LEN(B39)&lt;8)),
AND(LEFT(E39,2)="ZR",(LEN(B39)&gt;4),(LEN(B39)&lt;8)),
AND(LEFT(E39,2)="ZI",LEN(B39)=8),
AND(LEFT(E39,2)="ZC",(LEN(B39)&gt;1),(LEN(B39)&lt;20)),
AND(LEFT(E39,2)="Z1",LEN(B39)=13),
AND(LEFT(E39,2)="Z2",LEN(B39)=13),
AND(LEFT(E39,2)="Z3",LEN(B39)=13),
AND(LEFT(E39,2)="Z4",LEN(B39)=13),
AND(LEFT(E39,2)="Z5",LEN(B39)=13),
AND(LEFT(E39,2)="Z6",LEN(B39)=13),
AND(LEFT(E39,2)="Z7",LEN(B39)=13),
AND(LEFT(E39,2)="Z8",LEN(B39)=13),
AND(LEFT(E39,2)="Z9",LEN(B39)=13),
AND(LEFT(E39,2)="ZD",LEN(B39)=13),
AND(LEFT(E39,2)="ZM",LEN(B39)=13),
AND(LEFT(E39,2)="ZE",LEN(B39)=13),
),
"GTIN-length plausible",
IF(OR(B39="",E39=""),"",
"GTIN-length implausible"))</f>
        <v/>
      </c>
      <c r="D39" s="13" t="s">
        <v>2625</v>
      </c>
      <c r="E39" s="572"/>
      <c r="F39" s="573"/>
      <c r="G39" s="149"/>
      <c r="H39" s="149"/>
      <c r="I39" s="115"/>
      <c r="J39" s="116"/>
    </row>
    <row r="40" spans="1:10" s="44" customFormat="1" ht="15.75" x14ac:dyDescent="0.25">
      <c r="A40" s="18" t="s">
        <v>2631</v>
      </c>
      <c r="B40" s="119"/>
      <c r="C40" s="123"/>
      <c r="D40" s="14" t="s">
        <v>2633</v>
      </c>
      <c r="E40" s="574" t="s">
        <v>3897</v>
      </c>
      <c r="F40" s="575"/>
      <c r="G40" s="149"/>
      <c r="H40" s="149"/>
      <c r="I40" s="115"/>
      <c r="J40" s="116"/>
    </row>
    <row r="41" spans="1:10" s="44" customFormat="1" ht="16.5" thickBot="1" x14ac:dyDescent="0.3">
      <c r="A41" s="10" t="s">
        <v>2632</v>
      </c>
      <c r="B41" s="585"/>
      <c r="C41" s="585"/>
      <c r="D41" s="24" t="s">
        <v>2623</v>
      </c>
      <c r="E41" s="122" t="s">
        <v>645</v>
      </c>
      <c r="F41" s="127" t="str">
        <f>IFERROR(VLOOKUP(E41,'Dropdown Auswahl'!$L$2:$M$141,2,FALSE),"")</f>
        <v>BX</v>
      </c>
      <c r="G41" s="149"/>
      <c r="H41" s="149"/>
      <c r="I41" s="115"/>
      <c r="J41" s="116"/>
    </row>
    <row r="42" spans="1:10" s="44" customFormat="1" ht="16.5" hidden="1" thickBot="1" x14ac:dyDescent="0.3">
      <c r="A42" s="10" t="s">
        <v>14</v>
      </c>
      <c r="B42" s="579"/>
      <c r="C42" s="580"/>
      <c r="D42" s="560"/>
      <c r="E42" s="561"/>
      <c r="F42" s="562"/>
      <c r="G42" s="149"/>
      <c r="H42" s="149"/>
      <c r="I42" s="115"/>
      <c r="J42" s="116"/>
    </row>
    <row r="43" spans="1:10" s="44" customFormat="1" ht="16.5" thickBot="1" x14ac:dyDescent="0.3">
      <c r="A43" s="471" t="s">
        <v>2618</v>
      </c>
      <c r="B43" s="472"/>
      <c r="C43" s="472"/>
      <c r="D43" s="472"/>
      <c r="E43" s="472"/>
      <c r="F43" s="473"/>
      <c r="G43" s="149"/>
      <c r="H43" s="149"/>
      <c r="I43" s="115"/>
      <c r="J43" s="116"/>
    </row>
    <row r="44" spans="1:10" s="44" customFormat="1" ht="15.75" x14ac:dyDescent="0.25">
      <c r="A44" s="10" t="s">
        <v>2634</v>
      </c>
      <c r="B44" s="571" t="s">
        <v>2796</v>
      </c>
      <c r="C44" s="571"/>
      <c r="D44" s="46" t="s">
        <v>2638</v>
      </c>
      <c r="E44" s="106" t="s">
        <v>2796</v>
      </c>
      <c r="F44" s="125" t="str">
        <f>IFERROR(VLOOKUP(E44,'Dropdown Auswahl'!$AQ$2:$AR$4,2,FALSE),"")</f>
        <v/>
      </c>
      <c r="G44" s="149"/>
      <c r="H44" s="149"/>
      <c r="I44" s="115"/>
      <c r="J44" s="116"/>
    </row>
    <row r="45" spans="1:10" s="44" customFormat="1" ht="15.75" x14ac:dyDescent="0.25">
      <c r="A45" s="10" t="s">
        <v>2635</v>
      </c>
      <c r="B45" s="123"/>
      <c r="C45" s="120" t="str">
        <f>IF(OR(
AND(LEFT(E45,2)="HE",LEN(B45)=13),
AND(LEFT(E45,2)="HK",LEN(B45)=8),
AND(LEFT(E45,2)="I6",LEN(B45)=16),
AND(LEFT(E45,2)="IC",LEN(B45)=14),
AND(LEFT(E45,2)="VC",LEN(B45)=7),
AND(LEFT(E45,2)="UC",OR(LEN(B45)=10,LEN(B45)=11,LEN(B45)=12)),
AND(LEFT(E45,2)="ZA",(LEN(B45)&gt;4),(LEN(B45)&lt;8)),
AND(LEFT(E45,2)="ZR",(LEN(B45)&gt;4),(LEN(B45)&lt;8)),
AND(LEFT(E45,2)="ZI",LEN(B45)=8),
AND(LEFT(E45,2)="ZC",(LEN(B45)&gt;1),(LEN(B45)&lt;20)),
AND(LEFT(E45,2)="Z1",LEN(B45)=13),
AND(LEFT(E45,2)="Z2",LEN(B45)=13),
AND(LEFT(E45,2)="Z3",LEN(B45)=13),
AND(LEFT(E45,2)="Z4",LEN(B45)=13),
AND(LEFT(E45,2)="Z5",LEN(B45)=13),
AND(LEFT(E45,2)="Z6",LEN(B45)=13),
AND(LEFT(E45,2)="Z7",LEN(B45)=13),
AND(LEFT(E45,2)="Z8",LEN(B45)=13),
AND(LEFT(E45,2)="Z9",LEN(B45)=13),
AND(LEFT(E45,2)="ZD",LEN(B45)=13),
AND(LEFT(E45,2)="ZM",LEN(B45)=13),
AND(LEFT(E45,2)="ZE",LEN(B45)=13),
),
"GTIN-length plausible",
IF(OR(B45="",E45=""),"",
"GTIN-length implausible"))</f>
        <v/>
      </c>
      <c r="D45" s="14" t="s">
        <v>2625</v>
      </c>
      <c r="E45" s="583"/>
      <c r="F45" s="584"/>
      <c r="G45" s="149"/>
      <c r="H45" s="149"/>
      <c r="I45" s="115"/>
      <c r="J45" s="116"/>
    </row>
    <row r="46" spans="1:10" s="44" customFormat="1" ht="15.75" x14ac:dyDescent="0.25">
      <c r="A46" s="18" t="s">
        <v>2636</v>
      </c>
      <c r="B46" s="119"/>
      <c r="C46" s="123"/>
      <c r="D46" s="14" t="s">
        <v>2639</v>
      </c>
      <c r="E46" s="574"/>
      <c r="F46" s="575"/>
      <c r="G46" s="149"/>
      <c r="H46" s="149"/>
      <c r="I46" s="115"/>
      <c r="J46" s="116"/>
    </row>
    <row r="47" spans="1:10" s="44" customFormat="1" ht="16.5" thickBot="1" x14ac:dyDescent="0.3">
      <c r="A47" s="10" t="s">
        <v>2637</v>
      </c>
      <c r="B47" s="585"/>
      <c r="C47" s="585"/>
      <c r="D47" s="14" t="s">
        <v>2623</v>
      </c>
      <c r="E47" s="92"/>
      <c r="F47" s="82" t="str">
        <f>IFERROR(VLOOKUP(E47,'Dropdown Auswahl'!$L$2:$M$141,2,FALSE),"")</f>
        <v/>
      </c>
      <c r="G47" s="149"/>
      <c r="H47" s="149"/>
      <c r="I47" s="115"/>
      <c r="J47" s="116"/>
    </row>
    <row r="48" spans="1:10" s="44" customFormat="1" ht="16.5" hidden="1" thickBot="1" x14ac:dyDescent="0.3">
      <c r="A48" s="10" t="s">
        <v>14</v>
      </c>
      <c r="B48" s="92"/>
      <c r="C48" s="474"/>
      <c r="D48" s="474"/>
      <c r="E48" s="474"/>
      <c r="F48" s="492"/>
      <c r="G48" s="149"/>
      <c r="H48" s="149"/>
      <c r="I48" s="115"/>
      <c r="J48" s="116"/>
    </row>
    <row r="49" spans="1:14" s="44" customFormat="1" ht="16.5" thickBot="1" x14ac:dyDescent="0.3">
      <c r="A49" s="471" t="s">
        <v>2619</v>
      </c>
      <c r="B49" s="472"/>
      <c r="C49" s="472"/>
      <c r="D49" s="472"/>
      <c r="E49" s="472"/>
      <c r="F49" s="473"/>
      <c r="G49" s="398"/>
      <c r="H49" s="398"/>
      <c r="I49" s="398"/>
      <c r="J49" s="399"/>
    </row>
    <row r="50" spans="1:14" s="44" customFormat="1" ht="15.75" x14ac:dyDescent="0.25">
      <c r="A50" s="10" t="s">
        <v>2640</v>
      </c>
      <c r="B50" s="474"/>
      <c r="C50" s="474"/>
      <c r="D50" s="14" t="s">
        <v>2644</v>
      </c>
      <c r="E50" s="75" t="s">
        <v>2951</v>
      </c>
      <c r="F50" s="82" t="str">
        <f>IFERROR(VLOOKUP(E50,'Dropdown Auswahl'!T2:U4,2,FALSE),"")</f>
        <v>2</v>
      </c>
      <c r="G50" s="398"/>
      <c r="H50" s="398"/>
      <c r="I50" s="398"/>
      <c r="J50" s="399"/>
    </row>
    <row r="51" spans="1:14" s="44" customFormat="1" ht="16.5" thickBot="1" x14ac:dyDescent="0.3">
      <c r="A51" s="26" t="s">
        <v>2641</v>
      </c>
      <c r="B51" s="290"/>
      <c r="C51" s="291"/>
      <c r="D51" s="292" t="s">
        <v>2645</v>
      </c>
      <c r="E51" s="293"/>
      <c r="F51" s="127" t="str">
        <f>IFERROR(VLOOKUP(E51,'Dropdown Auswahl'!V2:W255,2,FALSE),"")</f>
        <v/>
      </c>
      <c r="G51" s="398"/>
      <c r="H51" s="398"/>
      <c r="I51" s="398"/>
      <c r="J51" s="399"/>
    </row>
    <row r="52" spans="1:14" s="44" customFormat="1" ht="15.75" x14ac:dyDescent="0.25">
      <c r="A52" s="294" t="s">
        <v>2642</v>
      </c>
      <c r="B52" s="267"/>
      <c r="C52" s="295" t="str">
        <f>IFERROR(VLOOKUP(B52,'Dropdown Auswahl'!$Z$2:$AA$13,2,FALSE),"")</f>
        <v/>
      </c>
      <c r="D52" s="16" t="s">
        <v>2642</v>
      </c>
      <c r="E52" s="267"/>
      <c r="F52" s="88" t="str">
        <f>IFERROR(VLOOKUP(E52,'Dropdown Auswahl'!$Z$2:$AA$8,2,FALSE),"")</f>
        <v/>
      </c>
      <c r="G52" s="398"/>
      <c r="H52" s="398"/>
      <c r="I52" s="398"/>
      <c r="J52" s="399"/>
    </row>
    <row r="53" spans="1:14" s="44" customFormat="1" ht="16.5" thickBot="1" x14ac:dyDescent="0.3">
      <c r="A53" s="20" t="s">
        <v>2642</v>
      </c>
      <c r="B53" s="268"/>
      <c r="C53" s="87" t="str">
        <f>IFERROR(VLOOKUP(B53,'Dropdown Auswahl'!$Z$2:$AA$13,2,FALSE),"")</f>
        <v/>
      </c>
      <c r="D53" s="22" t="s">
        <v>2642</v>
      </c>
      <c r="E53" s="268"/>
      <c r="F53" s="90" t="str">
        <f>IFERROR(VLOOKUP(E53,'Dropdown Auswahl'!$Z$2:$AA$8,2,FALSE),"")</f>
        <v/>
      </c>
      <c r="G53" s="398"/>
      <c r="H53" s="398"/>
      <c r="I53" s="398"/>
      <c r="J53" s="399"/>
    </row>
    <row r="54" spans="1:14" s="44" customFormat="1" ht="15.75" x14ac:dyDescent="0.25">
      <c r="A54" s="61" t="s">
        <v>2643</v>
      </c>
      <c r="B54" s="62"/>
      <c r="C54" s="86" t="str">
        <f>IFERROR(VLOOKUP(B54,'Dropdown Auswahl'!$X$2:$Y$737,2,FALSE),"")</f>
        <v/>
      </c>
      <c r="D54" s="63" t="s">
        <v>2643</v>
      </c>
      <c r="E54" s="94"/>
      <c r="F54" s="89" t="str">
        <f>IFERROR(VLOOKUP(E54,'Dropdown Auswahl'!$X$2:$Y$737,2,FALSE),"")</f>
        <v/>
      </c>
      <c r="G54" s="398"/>
      <c r="H54" s="398"/>
      <c r="I54" s="398"/>
      <c r="J54" s="399"/>
    </row>
    <row r="55" spans="1:14" s="44" customFormat="1" ht="15.75" x14ac:dyDescent="0.25">
      <c r="A55" s="61" t="s">
        <v>2643</v>
      </c>
      <c r="B55" s="62"/>
      <c r="C55" s="86" t="str">
        <f>IFERROR(VLOOKUP(B55,'Dropdown Auswahl'!$X$2:$Y$737,2,FALSE),"")</f>
        <v/>
      </c>
      <c r="D55" s="63" t="s">
        <v>2643</v>
      </c>
      <c r="E55" s="269"/>
      <c r="F55" s="89" t="str">
        <f>IFERROR(VLOOKUP(E55,'Dropdown Auswahl'!$X$2:$Y$737,2,FALSE),"")</f>
        <v/>
      </c>
      <c r="G55" s="398"/>
      <c r="H55" s="398"/>
      <c r="I55" s="398"/>
      <c r="J55" s="399"/>
    </row>
    <row r="56" spans="1:14" s="44" customFormat="1" ht="15.75" customHeight="1" x14ac:dyDescent="0.25">
      <c r="A56" s="19" t="s">
        <v>2643</v>
      </c>
      <c r="B56" s="8"/>
      <c r="C56" s="86" t="str">
        <f>IFERROR(VLOOKUP(B56,'Dropdown Auswahl'!$X$2:$Y$737,2,FALSE),"")</f>
        <v/>
      </c>
      <c r="D56" s="17" t="s">
        <v>2643</v>
      </c>
      <c r="E56" s="92"/>
      <c r="F56" s="89" t="str">
        <f>IFERROR(VLOOKUP(E56,'Dropdown Auswahl'!$X$2:$Y$737,2,FALSE),"")</f>
        <v/>
      </c>
      <c r="G56" s="398"/>
      <c r="H56" s="398"/>
      <c r="I56" s="398"/>
      <c r="J56" s="399"/>
    </row>
    <row r="57" spans="1:14" s="44" customFormat="1" ht="15.75" customHeight="1" thickBot="1" x14ac:dyDescent="0.3">
      <c r="A57" s="20" t="s">
        <v>2643</v>
      </c>
      <c r="B57" s="64"/>
      <c r="C57" s="87" t="str">
        <f>IFERROR(VLOOKUP(B57,'Dropdown Auswahl'!$X$2:$Y$737,2,FALSE),"")</f>
        <v/>
      </c>
      <c r="D57" s="22" t="s">
        <v>2643</v>
      </c>
      <c r="E57" s="93"/>
      <c r="F57" s="90" t="str">
        <f>IFERROR(VLOOKUP(E57,'Dropdown Auswahl'!$X$2:$Y$737,2,FALSE),"")</f>
        <v/>
      </c>
      <c r="G57" s="402"/>
      <c r="H57" s="398"/>
      <c r="I57" s="398"/>
      <c r="J57" s="399"/>
    </row>
    <row r="58" spans="1:14" s="42" customFormat="1" ht="15.75" x14ac:dyDescent="0.25">
      <c r="A58" s="586" t="s">
        <v>2646</v>
      </c>
      <c r="B58" s="587"/>
      <c r="C58" s="587"/>
      <c r="D58" s="587"/>
      <c r="E58" s="587"/>
      <c r="F58" s="588"/>
      <c r="G58" s="391"/>
      <c r="H58" s="391"/>
      <c r="I58" s="391"/>
      <c r="J58" s="391"/>
      <c r="K58" s="391"/>
      <c r="L58" s="108"/>
      <c r="M58" s="108"/>
      <c r="N58" s="111"/>
    </row>
    <row r="59" spans="1:14" s="42" customFormat="1" ht="15.75" customHeight="1" x14ac:dyDescent="0.25">
      <c r="A59" s="132"/>
      <c r="B59" s="133"/>
      <c r="C59" s="133"/>
      <c r="D59" s="498" t="s">
        <v>2560</v>
      </c>
      <c r="E59" s="498"/>
      <c r="F59" s="499"/>
      <c r="G59" s="391"/>
      <c r="H59" s="391"/>
      <c r="I59" s="391"/>
      <c r="J59" s="391"/>
      <c r="K59" s="391"/>
      <c r="L59" s="108"/>
      <c r="M59" s="108"/>
      <c r="N59" s="111"/>
    </row>
    <row r="60" spans="1:14" s="42" customFormat="1" ht="129.94999999999999" customHeight="1" x14ac:dyDescent="0.25">
      <c r="A60" s="603" t="s">
        <v>2647</v>
      </c>
      <c r="B60" s="604"/>
      <c r="C60" s="604"/>
      <c r="D60" s="500"/>
      <c r="E60" s="500"/>
      <c r="F60" s="501"/>
      <c r="G60" s="396"/>
      <c r="H60" s="396"/>
      <c r="I60" s="401"/>
      <c r="J60" s="401"/>
      <c r="K60" s="401"/>
      <c r="L60" s="117"/>
      <c r="M60" s="117"/>
    </row>
    <row r="61" spans="1:14" s="42" customFormat="1" ht="15.75" customHeight="1" x14ac:dyDescent="0.25">
      <c r="A61" s="134"/>
      <c r="B61" s="135"/>
      <c r="C61" s="135"/>
      <c r="D61" s="135"/>
      <c r="E61" s="135"/>
      <c r="F61" s="136"/>
      <c r="G61" s="396"/>
      <c r="H61" s="396"/>
      <c r="I61" s="401"/>
      <c r="J61" s="401"/>
      <c r="K61" s="401"/>
      <c r="L61" s="117"/>
      <c r="M61" s="117"/>
    </row>
    <row r="62" spans="1:14" s="42" customFormat="1" ht="88.5" customHeight="1" x14ac:dyDescent="0.25">
      <c r="A62" s="589" t="s">
        <v>2648</v>
      </c>
      <c r="B62" s="590"/>
      <c r="C62" s="590"/>
      <c r="D62" s="590"/>
      <c r="E62" s="590"/>
      <c r="F62" s="591"/>
      <c r="G62" s="396"/>
      <c r="H62" s="396"/>
      <c r="I62" s="396"/>
      <c r="J62" s="397"/>
      <c r="K62" s="397"/>
    </row>
    <row r="63" spans="1:14" s="42" customFormat="1" ht="15.75" customHeight="1" x14ac:dyDescent="0.25">
      <c r="A63" s="137"/>
      <c r="B63" s="138"/>
      <c r="C63" s="138"/>
      <c r="D63" s="138"/>
      <c r="E63" s="138"/>
      <c r="F63" s="139"/>
      <c r="G63" s="396"/>
      <c r="H63" s="396"/>
      <c r="I63" s="396"/>
      <c r="J63" s="397"/>
      <c r="K63" s="397"/>
    </row>
    <row r="64" spans="1:14" s="42" customFormat="1" ht="38.25" customHeight="1" thickBot="1" x14ac:dyDescent="0.3">
      <c r="A64" s="722" t="s">
        <v>2649</v>
      </c>
      <c r="B64" s="723"/>
      <c r="C64" s="723"/>
      <c r="D64" s="414"/>
      <c r="E64" s="414"/>
      <c r="F64" s="415"/>
      <c r="G64" s="396"/>
      <c r="H64" s="396"/>
      <c r="I64" s="396"/>
      <c r="J64" s="397"/>
      <c r="K64" s="397"/>
    </row>
    <row r="65" spans="1:14" s="42" customFormat="1" ht="16.5" thickBot="1" x14ac:dyDescent="0.3">
      <c r="A65" s="550" t="s">
        <v>2650</v>
      </c>
      <c r="B65" s="593"/>
      <c r="C65" s="593"/>
      <c r="D65" s="593"/>
      <c r="E65" s="593"/>
      <c r="F65" s="594"/>
      <c r="G65" s="389" t="s">
        <v>1464</v>
      </c>
      <c r="H65" s="389" t="s">
        <v>1465</v>
      </c>
      <c r="I65" s="389"/>
      <c r="J65" s="391"/>
      <c r="K65" s="397"/>
      <c r="L65" s="117"/>
      <c r="M65" s="117"/>
      <c r="N65" s="117"/>
    </row>
    <row r="66" spans="1:14" s="44" customFormat="1" ht="16.5" thickBot="1" x14ac:dyDescent="0.3">
      <c r="A66" s="471" t="s">
        <v>2616</v>
      </c>
      <c r="B66" s="472"/>
      <c r="C66" s="472"/>
      <c r="D66" s="472"/>
      <c r="E66" s="472"/>
      <c r="F66" s="473"/>
      <c r="G66" s="385">
        <f xml:space="preserve">
IF(F35='Dropdown Auswahl'!N2,E35,
IF(F35='Dropdown Auswahl'!N3,E35*1000))</f>
        <v>0</v>
      </c>
      <c r="H66" s="386">
        <f>G66/1000</f>
        <v>0</v>
      </c>
      <c r="I66" s="389"/>
      <c r="J66" s="387"/>
      <c r="K66" s="387"/>
      <c r="L66" s="107"/>
      <c r="M66" s="107"/>
      <c r="N66" s="110"/>
    </row>
    <row r="67" spans="1:14" s="44" customFormat="1" ht="15.75" x14ac:dyDescent="0.25">
      <c r="A67" s="10" t="s">
        <v>2652</v>
      </c>
      <c r="B67" s="141"/>
      <c r="C67" s="105" t="s">
        <v>2478</v>
      </c>
      <c r="D67" s="14" t="s">
        <v>2654</v>
      </c>
      <c r="E67" s="141"/>
      <c r="F67" s="83" t="str">
        <f>C68</f>
        <v>mm</v>
      </c>
      <c r="G67" s="388"/>
      <c r="H67" s="389"/>
      <c r="I67" s="386"/>
      <c r="J67" s="387"/>
      <c r="K67" s="387"/>
      <c r="L67" s="107"/>
      <c r="M67" s="107"/>
      <c r="N67" s="110"/>
    </row>
    <row r="68" spans="1:14" s="44" customFormat="1" ht="16.5" thickBot="1" x14ac:dyDescent="0.3">
      <c r="A68" s="10" t="s">
        <v>2653</v>
      </c>
      <c r="B68" s="141"/>
      <c r="C68" s="92" t="s">
        <v>2482</v>
      </c>
      <c r="D68" s="14" t="s">
        <v>2655</v>
      </c>
      <c r="E68" s="141"/>
      <c r="F68" s="83" t="str">
        <f>C68</f>
        <v>mm</v>
      </c>
      <c r="G68" s="389" t="s">
        <v>1458</v>
      </c>
      <c r="H68" s="389" t="s">
        <v>1459</v>
      </c>
      <c r="I68" s="389"/>
      <c r="J68" s="387"/>
      <c r="K68" s="387"/>
      <c r="L68" s="107"/>
      <c r="M68" s="107"/>
      <c r="N68" s="110"/>
    </row>
    <row r="69" spans="1:14" s="44" customFormat="1" ht="16.5" thickBot="1" x14ac:dyDescent="0.3">
      <c r="A69" s="471" t="s">
        <v>2617</v>
      </c>
      <c r="B69" s="472"/>
      <c r="C69" s="472"/>
      <c r="D69" s="472"/>
      <c r="E69" s="472"/>
      <c r="F69" s="473"/>
      <c r="G69" s="385">
        <f xml:space="preserve">
IF(C67='Dropdown Auswahl'!N2,B67*B41,
IF(C67='Dropdown Auswahl'!N3,B67*B41*1000))</f>
        <v>0</v>
      </c>
      <c r="H69" s="386">
        <f>G69/1000</f>
        <v>0</v>
      </c>
      <c r="I69" s="389"/>
      <c r="J69" s="389"/>
      <c r="K69" s="387"/>
      <c r="L69" s="107"/>
      <c r="M69" s="107"/>
      <c r="N69" s="110"/>
    </row>
    <row r="70" spans="1:14" s="42" customFormat="1" ht="15.75" x14ac:dyDescent="0.25">
      <c r="A70" s="10" t="s">
        <v>2652</v>
      </c>
      <c r="B70" s="141"/>
      <c r="C70" s="105" t="s">
        <v>2478</v>
      </c>
      <c r="D70" s="14" t="s">
        <v>2654</v>
      </c>
      <c r="E70" s="141"/>
      <c r="F70" s="83" t="str">
        <f>C71</f>
        <v>mm</v>
      </c>
      <c r="G70" s="388"/>
      <c r="H70" s="392"/>
      <c r="I70" s="390"/>
      <c r="J70" s="391"/>
      <c r="K70" s="391"/>
      <c r="L70" s="108"/>
      <c r="M70" s="108"/>
      <c r="N70" s="111"/>
    </row>
    <row r="71" spans="1:14" s="42" customFormat="1" ht="16.5" thickBot="1" x14ac:dyDescent="0.3">
      <c r="A71" s="10" t="s">
        <v>2653</v>
      </c>
      <c r="B71" s="141"/>
      <c r="C71" s="92" t="s">
        <v>2482</v>
      </c>
      <c r="D71" s="14" t="s">
        <v>2655</v>
      </c>
      <c r="E71" s="141"/>
      <c r="F71" s="83" t="str">
        <f>C71</f>
        <v>mm</v>
      </c>
      <c r="G71" s="389" t="s">
        <v>1460</v>
      </c>
      <c r="H71" s="389" t="s">
        <v>1461</v>
      </c>
      <c r="I71" s="392"/>
      <c r="J71" s="391"/>
      <c r="K71" s="391"/>
      <c r="L71" s="108"/>
      <c r="M71" s="108"/>
      <c r="N71" s="111"/>
    </row>
    <row r="72" spans="1:14" s="44" customFormat="1" ht="16.5" thickBot="1" x14ac:dyDescent="0.3">
      <c r="A72" s="471" t="s">
        <v>2618</v>
      </c>
      <c r="B72" s="472"/>
      <c r="C72" s="472"/>
      <c r="D72" s="472"/>
      <c r="E72" s="472"/>
      <c r="F72" s="473"/>
      <c r="G72" s="385">
        <f xml:space="preserve">
IF(AND(OR(F44="",F44='Dropdown Auswahl'!AR3),C67='Dropdown Auswahl'!N2),B67*B47,
IF(AND(OR(F44="",F44='Dropdown Auswahl'!AR3),C67='Dropdown Auswahl'!N3),B67*B47*1000,
IF(AND(F44='Dropdown Auswahl'!AR4,C70='Dropdown Auswahl'!N2),B70*B47,
IF(AND(F44='Dropdown Auswahl'!AR4,C70='Dropdown Auswahl'!N3),B70*B47*1000,
0))))</f>
        <v>0</v>
      </c>
      <c r="H72" s="386">
        <f>G72/1000</f>
        <v>0</v>
      </c>
      <c r="I72" s="389"/>
      <c r="J72" s="389"/>
      <c r="K72" s="387"/>
      <c r="L72" s="107"/>
      <c r="M72" s="107"/>
      <c r="N72" s="110"/>
    </row>
    <row r="73" spans="1:14" s="42" customFormat="1" ht="15.75" x14ac:dyDescent="0.25">
      <c r="A73" s="10" t="s">
        <v>2652</v>
      </c>
      <c r="B73" s="141"/>
      <c r="C73" s="105" t="s">
        <v>2478</v>
      </c>
      <c r="D73" s="14" t="s">
        <v>2654</v>
      </c>
      <c r="E73" s="141"/>
      <c r="F73" s="83" t="str">
        <f>C74</f>
        <v>mm</v>
      </c>
      <c r="G73" s="386"/>
      <c r="H73" s="390"/>
      <c r="I73" s="386"/>
      <c r="J73" s="391"/>
      <c r="K73" s="391"/>
      <c r="L73" s="108"/>
      <c r="M73" s="108"/>
      <c r="N73" s="111"/>
    </row>
    <row r="74" spans="1:14" s="42" customFormat="1" ht="16.5" thickBot="1" x14ac:dyDescent="0.3">
      <c r="A74" s="10" t="s">
        <v>2653</v>
      </c>
      <c r="B74" s="141"/>
      <c r="C74" s="92" t="s">
        <v>2482</v>
      </c>
      <c r="D74" s="14" t="s">
        <v>2655</v>
      </c>
      <c r="E74" s="141"/>
      <c r="F74" s="83" t="str">
        <f>C74</f>
        <v>mm</v>
      </c>
      <c r="G74" s="388" t="s">
        <v>1462</v>
      </c>
      <c r="H74" s="389" t="s">
        <v>1463</v>
      </c>
      <c r="I74" s="390"/>
      <c r="J74" s="391"/>
      <c r="K74" s="391"/>
      <c r="L74" s="108"/>
      <c r="M74" s="108"/>
      <c r="N74" s="111"/>
    </row>
    <row r="75" spans="1:14" s="44" customFormat="1" ht="16.5" thickBot="1" x14ac:dyDescent="0.3">
      <c r="A75" s="471" t="s">
        <v>2651</v>
      </c>
      <c r="B75" s="472"/>
      <c r="C75" s="472"/>
      <c r="D75" s="472"/>
      <c r="E75" s="472"/>
      <c r="F75" s="473"/>
      <c r="G75" s="391">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391">
        <f>G75/1000</f>
        <v>0</v>
      </c>
      <c r="I75" s="389"/>
      <c r="J75" s="387"/>
      <c r="K75" s="393"/>
      <c r="L75" s="107"/>
      <c r="M75" s="107"/>
      <c r="N75" s="110"/>
    </row>
    <row r="76" spans="1:14" s="42" customFormat="1" ht="31.5" customHeight="1" x14ac:dyDescent="0.25">
      <c r="A76" s="416" t="s">
        <v>2656</v>
      </c>
      <c r="B76" s="474" t="s">
        <v>2796</v>
      </c>
      <c r="C76" s="474"/>
      <c r="D76" s="46" t="s">
        <v>2657</v>
      </c>
      <c r="E76" s="66" t="s">
        <v>2796</v>
      </c>
      <c r="F76" s="113" t="str">
        <f>IFERROR(VLOOKUP(E76,'Dropdown Auswahl'!$AQ$2:$AR$5,2,FALSE),"")</f>
        <v/>
      </c>
      <c r="G76" s="390"/>
      <c r="H76" s="390"/>
      <c r="I76" s="392"/>
      <c r="J76" s="392"/>
      <c r="K76" s="392"/>
      <c r="L76" s="109"/>
      <c r="M76" s="109"/>
      <c r="N76" s="111"/>
    </row>
    <row r="77" spans="1:14" s="42" customFormat="1" ht="15.75" x14ac:dyDescent="0.25">
      <c r="A77" s="19" t="s">
        <v>2658</v>
      </c>
      <c r="B77" s="126"/>
      <c r="C77" s="120" t="str">
        <f xml:space="preserve">
IF(
OR(
AND(LEFT(E77,2)="HE",LEN(B77)=13),
AND(LEFT(E77,2)="HK",LEN(B77)=8),
AND(LEFT(E77,2)="IC",LEN(B77)=14),
AND(LEFT(E77,2)="I6",LEN(B77)=16),
AND(LEFT(E77,2)="VC",LEN(B77)=7),
AND(LEFT(E77,2)="UC",OR(LEN(B77)=10,LEN(B77)=11,LEN(B77)=12)),
AND(LEFT(E77,1)="Z",LEN(B77)=0)
),
"GTIN-Länge plausibel",
IF(OR(B77="",E77=""),"",
"GTIN-Länge unplausibel"))</f>
        <v/>
      </c>
      <c r="D77" s="17" t="s">
        <v>2625</v>
      </c>
      <c r="E77" s="475"/>
      <c r="F77" s="476"/>
      <c r="G77" s="394" t="s">
        <v>1466</v>
      </c>
      <c r="H77" s="394" t="s">
        <v>1467</v>
      </c>
      <c r="I77" s="394"/>
      <c r="J77" s="392"/>
      <c r="K77" s="390"/>
      <c r="L77" s="114"/>
      <c r="M77" s="114"/>
      <c r="N77" s="112" t="s">
        <v>1457</v>
      </c>
    </row>
    <row r="78" spans="1:14" s="42" customFormat="1" ht="15.75" x14ac:dyDescent="0.25">
      <c r="A78" s="10" t="s">
        <v>2659</v>
      </c>
      <c r="B78" s="95"/>
      <c r="C78" s="76" t="str">
        <f>IFERROR(VLOOKUP(B78,'Dropdown Auswahl'!$AF$3:$AG$26,2,FALSE),"")</f>
        <v/>
      </c>
      <c r="D78" s="17" t="s">
        <v>2663</v>
      </c>
      <c r="E78" s="544" t="str">
        <f>IF(OR(B83="",E82="",E83=""),"",IF(G78&gt;G80,"Palettenvolumen plausibel",IF(G78&lt;=G80,"Palettenvolumen unplausibel","")))</f>
        <v/>
      </c>
      <c r="F78" s="545"/>
      <c r="G78" s="390">
        <f>B83*E82*E83</f>
        <v>0</v>
      </c>
      <c r="H78" s="390">
        <f>G78/1000</f>
        <v>0</v>
      </c>
      <c r="I78" s="390"/>
      <c r="J78" s="392"/>
      <c r="K78" s="390"/>
      <c r="L78" s="114"/>
      <c r="M78" s="114"/>
      <c r="N78" s="112" t="s">
        <v>62</v>
      </c>
    </row>
    <row r="79" spans="1:14" s="42" customFormat="1" ht="15.75" customHeight="1" x14ac:dyDescent="0.25">
      <c r="A79" s="19" t="s">
        <v>2660</v>
      </c>
      <c r="B79" s="563"/>
      <c r="C79" s="597"/>
      <c r="D79" s="17" t="s">
        <v>2664</v>
      </c>
      <c r="E79" s="598">
        <f>IF(AND(F76='Dropdown Auswahl'!AR5,F44='Dropdown Auswahl'!AR4),B79*B47*B41*1,IF(AND(F76='Dropdown Auswahl'!AR5,F44='Dropdown Auswahl'!AR3),B79*B47*1,IF(F76='Dropdown Auswahl'!AR4,B79*B41*1,IF(F76='Dropdown Auswahl'!AR3,B79*1,IF(B38='Dropdown Auswahl'!B3,B79*B41*1,B79*1)))))</f>
        <v>0</v>
      </c>
      <c r="F79" s="599"/>
      <c r="G79" s="395" t="s">
        <v>1468</v>
      </c>
      <c r="H79" s="392" t="s">
        <v>1469</v>
      </c>
      <c r="I79" s="390"/>
      <c r="J79" s="392"/>
      <c r="K79" s="390"/>
      <c r="L79" s="114"/>
      <c r="M79" s="114"/>
      <c r="N79" s="112" t="s">
        <v>487</v>
      </c>
    </row>
    <row r="80" spans="1:14" s="42" customFormat="1" ht="15.75" customHeight="1" x14ac:dyDescent="0.25">
      <c r="A80" s="19" t="s">
        <v>2661</v>
      </c>
      <c r="B80" s="563"/>
      <c r="C80" s="597"/>
      <c r="D80" s="17" t="s">
        <v>31</v>
      </c>
      <c r="E80" s="563"/>
      <c r="F80" s="565"/>
      <c r="G80" s="391">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391">
        <f>G80/1000</f>
        <v>0</v>
      </c>
      <c r="I80" s="392"/>
      <c r="J80" s="392"/>
      <c r="K80" s="395"/>
      <c r="L80" s="108"/>
      <c r="M80" s="108"/>
      <c r="N80" s="112" t="s">
        <v>488</v>
      </c>
    </row>
    <row r="81" spans="1:14" s="42" customFormat="1" ht="15.75" customHeight="1" x14ac:dyDescent="0.25">
      <c r="A81" s="96" t="s">
        <v>2662</v>
      </c>
      <c r="B81" s="563"/>
      <c r="C81" s="597"/>
      <c r="D81" s="25" t="s">
        <v>2665</v>
      </c>
      <c r="E81" s="563"/>
      <c r="F81" s="565"/>
      <c r="G81" s="392"/>
      <c r="H81" s="392"/>
      <c r="I81" s="396"/>
      <c r="J81" s="396"/>
      <c r="K81" s="396"/>
      <c r="N81" s="111"/>
    </row>
    <row r="82" spans="1:14" s="42" customFormat="1" ht="15.75" x14ac:dyDescent="0.25">
      <c r="A82" s="10" t="s">
        <v>2652</v>
      </c>
      <c r="B82" s="98"/>
      <c r="C82" s="92" t="s">
        <v>2478</v>
      </c>
      <c r="D82" s="14" t="s">
        <v>2666</v>
      </c>
      <c r="E82" s="27"/>
      <c r="F82" s="83" t="str">
        <f>C83</f>
        <v>mm</v>
      </c>
      <c r="G82" s="392" t="s">
        <v>1470</v>
      </c>
      <c r="H82" s="392" t="s">
        <v>1471</v>
      </c>
      <c r="I82" s="391"/>
      <c r="J82" s="391"/>
      <c r="K82" s="391"/>
      <c r="L82" s="108"/>
      <c r="M82" s="108"/>
      <c r="N82" s="111"/>
    </row>
    <row r="83" spans="1:14" s="42" customFormat="1" ht="16.5" thickBot="1" x14ac:dyDescent="0.3">
      <c r="A83" s="10" t="s">
        <v>2653</v>
      </c>
      <c r="B83" s="27"/>
      <c r="C83" s="92" t="s">
        <v>2482</v>
      </c>
      <c r="D83" s="14" t="s">
        <v>2655</v>
      </c>
      <c r="E83" s="27"/>
      <c r="F83" s="83" t="str">
        <f>C83</f>
        <v>mm</v>
      </c>
      <c r="G83" s="403">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03">
        <f>G83/10</f>
        <v>0</v>
      </c>
      <c r="I83" s="391"/>
      <c r="J83" s="391"/>
      <c r="K83" s="391"/>
      <c r="L83" s="108"/>
      <c r="M83" s="108"/>
      <c r="N83" s="111"/>
    </row>
    <row r="84" spans="1:14" s="42" customFormat="1" ht="16.5" hidden="1" thickBot="1" x14ac:dyDescent="0.3">
      <c r="A84" s="592" t="s">
        <v>217</v>
      </c>
      <c r="B84" s="593"/>
      <c r="C84" s="593"/>
      <c r="D84" s="593"/>
      <c r="E84" s="593"/>
      <c r="F84" s="594"/>
      <c r="G84" s="396"/>
      <c r="H84" s="396"/>
      <c r="I84" s="396"/>
      <c r="J84" s="397"/>
      <c r="K84" s="397"/>
    </row>
    <row r="85" spans="1:14" s="44" customFormat="1" ht="16.5" hidden="1" thickBot="1" x14ac:dyDescent="0.3">
      <c r="A85" s="23" t="s">
        <v>1</v>
      </c>
      <c r="B85" s="595"/>
      <c r="C85" s="595"/>
      <c r="D85" s="13" t="s">
        <v>472</v>
      </c>
      <c r="E85" s="81"/>
      <c r="F85" s="82" t="str">
        <f>IFERROR(VLOOKUP(E85,'Dropdown Auswahl'!AS2:AT14,2,FALSE),"")</f>
        <v/>
      </c>
      <c r="G85" s="398"/>
      <c r="H85" s="398"/>
      <c r="I85" s="398"/>
      <c r="J85" s="399"/>
      <c r="K85" s="399"/>
    </row>
    <row r="86" spans="1:14" s="44" customFormat="1" ht="16.5" hidden="1" thickBot="1" x14ac:dyDescent="0.3">
      <c r="A86" s="23" t="s">
        <v>2</v>
      </c>
      <c r="B86" s="474"/>
      <c r="C86" s="474"/>
      <c r="D86" s="13" t="s">
        <v>474</v>
      </c>
      <c r="E86" s="595"/>
      <c r="F86" s="596"/>
      <c r="G86" s="398"/>
      <c r="H86" s="398"/>
      <c r="I86" s="398"/>
      <c r="J86" s="399"/>
      <c r="K86" s="399"/>
    </row>
    <row r="87" spans="1:14" s="44" customFormat="1" ht="16.5" hidden="1" thickBot="1" x14ac:dyDescent="0.3">
      <c r="A87" s="19" t="s">
        <v>3</v>
      </c>
      <c r="B87" s="474"/>
      <c r="C87" s="474"/>
      <c r="D87" s="14" t="s">
        <v>475</v>
      </c>
      <c r="E87" s="496"/>
      <c r="F87" s="497"/>
      <c r="G87" s="398"/>
      <c r="H87" s="398"/>
      <c r="I87" s="398"/>
      <c r="J87" s="399"/>
      <c r="K87" s="399"/>
    </row>
    <row r="88" spans="1:14" s="44" customFormat="1" ht="16.5" hidden="1" thickBot="1" x14ac:dyDescent="0.3">
      <c r="A88" s="10" t="s">
        <v>4</v>
      </c>
      <c r="B88" s="496"/>
      <c r="C88" s="602"/>
      <c r="D88" s="14" t="s">
        <v>476</v>
      </c>
      <c r="E88" s="496"/>
      <c r="F88" s="497"/>
      <c r="G88" s="398"/>
      <c r="H88" s="398"/>
      <c r="I88" s="398"/>
      <c r="J88" s="399"/>
      <c r="K88" s="399"/>
    </row>
    <row r="89" spans="1:14" s="44" customFormat="1" ht="16.5" hidden="1" thickBot="1" x14ac:dyDescent="0.3">
      <c r="A89" s="19" t="s">
        <v>473</v>
      </c>
      <c r="B89" s="474"/>
      <c r="C89" s="474"/>
      <c r="D89" s="493"/>
      <c r="E89" s="494"/>
      <c r="F89" s="495"/>
      <c r="G89" s="398"/>
      <c r="H89" s="398"/>
      <c r="I89" s="398"/>
      <c r="J89" s="399"/>
      <c r="K89" s="399"/>
    </row>
    <row r="90" spans="1:14" s="44" customFormat="1" ht="32.25" hidden="1" customHeight="1" x14ac:dyDescent="0.25">
      <c r="A90" s="19" t="s">
        <v>1472</v>
      </c>
      <c r="B90" s="600"/>
      <c r="C90" s="600"/>
      <c r="D90" s="600"/>
      <c r="E90" s="600"/>
      <c r="F90" s="601"/>
      <c r="G90" s="398"/>
      <c r="H90" s="398"/>
      <c r="I90" s="398"/>
      <c r="J90" s="399"/>
      <c r="K90" s="399"/>
    </row>
    <row r="91" spans="1:14" s="44" customFormat="1" ht="30" hidden="1" customHeight="1" x14ac:dyDescent="0.25">
      <c r="A91" s="19" t="s">
        <v>1473</v>
      </c>
      <c r="B91" s="600"/>
      <c r="C91" s="600"/>
      <c r="D91" s="600"/>
      <c r="E91" s="600"/>
      <c r="F91" s="601"/>
      <c r="G91" s="398"/>
      <c r="H91" s="398"/>
      <c r="I91" s="398"/>
      <c r="J91" s="399"/>
      <c r="K91" s="399"/>
    </row>
    <row r="92" spans="1:14" s="44" customFormat="1" ht="16.5" hidden="1" thickBot="1" x14ac:dyDescent="0.3">
      <c r="A92" s="10" t="s">
        <v>5</v>
      </c>
      <c r="B92" s="474"/>
      <c r="C92" s="474"/>
      <c r="D92" s="21" t="s">
        <v>478</v>
      </c>
      <c r="E92" s="496" t="s">
        <v>218</v>
      </c>
      <c r="F92" s="497"/>
      <c r="G92" s="398"/>
      <c r="H92" s="398"/>
      <c r="I92" s="398"/>
      <c r="J92" s="399"/>
      <c r="K92" s="399"/>
    </row>
    <row r="93" spans="1:14" s="44" customFormat="1" ht="16.5" hidden="1" thickBot="1" x14ac:dyDescent="0.3">
      <c r="A93" s="10" t="s">
        <v>477</v>
      </c>
      <c r="B93" s="474" t="s">
        <v>218</v>
      </c>
      <c r="C93" s="474"/>
      <c r="D93" s="14" t="s">
        <v>6</v>
      </c>
      <c r="E93" s="490"/>
      <c r="F93" s="491"/>
      <c r="G93" s="398"/>
      <c r="H93" s="398"/>
      <c r="I93" s="398"/>
      <c r="J93" s="399"/>
      <c r="K93" s="399"/>
    </row>
    <row r="94" spans="1:14" s="44" customFormat="1" ht="16.5" hidden="1" thickBot="1" x14ac:dyDescent="0.3">
      <c r="A94" s="10" t="s">
        <v>33</v>
      </c>
      <c r="B94" s="474"/>
      <c r="C94" s="474"/>
      <c r="D94" s="14" t="s">
        <v>7</v>
      </c>
      <c r="E94" s="474"/>
      <c r="F94" s="492"/>
      <c r="G94" s="398"/>
      <c r="H94" s="398"/>
      <c r="I94" s="398"/>
      <c r="J94" s="399"/>
      <c r="K94" s="399"/>
    </row>
    <row r="95" spans="1:14" s="44" customFormat="1" ht="16.5" hidden="1" thickBot="1" x14ac:dyDescent="0.3">
      <c r="A95" s="11" t="s">
        <v>32</v>
      </c>
      <c r="B95" s="477"/>
      <c r="C95" s="478"/>
      <c r="D95" s="15" t="s">
        <v>8</v>
      </c>
      <c r="E95" s="479"/>
      <c r="F95" s="480"/>
      <c r="G95" s="398"/>
      <c r="H95" s="398"/>
      <c r="I95" s="398"/>
      <c r="J95" s="399"/>
      <c r="K95" s="399"/>
    </row>
    <row r="96" spans="1:14" customFormat="1" ht="45.95" customHeight="1" x14ac:dyDescent="0.2">
      <c r="A96" s="481" t="s">
        <v>2560</v>
      </c>
      <c r="B96" s="482"/>
      <c r="C96" s="482"/>
      <c r="D96" s="482"/>
      <c r="E96" s="482"/>
      <c r="F96" s="483"/>
      <c r="G96" s="153"/>
      <c r="H96" s="153"/>
      <c r="I96" s="400"/>
      <c r="J96" s="400"/>
      <c r="K96" s="400"/>
    </row>
    <row r="97" spans="1:11" customFormat="1" ht="45.95" customHeight="1" x14ac:dyDescent="0.2">
      <c r="A97" s="484"/>
      <c r="B97" s="485"/>
      <c r="C97" s="485"/>
      <c r="D97" s="485"/>
      <c r="E97" s="485"/>
      <c r="F97" s="486"/>
      <c r="G97" s="400"/>
      <c r="H97" s="400"/>
      <c r="I97" s="400"/>
      <c r="J97" s="400"/>
      <c r="K97" s="400"/>
    </row>
    <row r="98" spans="1:11" customFormat="1" ht="45.95" customHeight="1" x14ac:dyDescent="0.2">
      <c r="A98" s="484"/>
      <c r="B98" s="485"/>
      <c r="C98" s="485"/>
      <c r="D98" s="485"/>
      <c r="E98" s="485"/>
      <c r="F98" s="486"/>
      <c r="G98" s="400"/>
      <c r="H98" s="400"/>
      <c r="I98" s="400"/>
      <c r="J98" s="400"/>
      <c r="K98" s="400"/>
    </row>
    <row r="99" spans="1:11" customFormat="1" ht="35.1" customHeight="1" thickBot="1" x14ac:dyDescent="0.25">
      <c r="A99" s="487"/>
      <c r="B99" s="488"/>
      <c r="C99" s="488"/>
      <c r="D99" s="488"/>
      <c r="E99" s="488"/>
      <c r="F99" s="489"/>
      <c r="G99" s="400"/>
      <c r="H99" s="400"/>
      <c r="I99" s="400"/>
      <c r="J99" s="400"/>
      <c r="K99" s="400"/>
    </row>
    <row r="100" spans="1:11" s="42" customFormat="1" ht="16.5" thickBot="1" x14ac:dyDescent="0.3">
      <c r="A100" s="631" t="s">
        <v>2676</v>
      </c>
      <c r="B100" s="632"/>
      <c r="C100" s="632"/>
      <c r="D100" s="632"/>
      <c r="E100" s="632"/>
      <c r="F100" s="633"/>
      <c r="G100" s="396"/>
      <c r="H100" s="396"/>
      <c r="I100" s="396"/>
      <c r="J100" s="397"/>
      <c r="K100" s="397"/>
    </row>
    <row r="101" spans="1:11" customFormat="1" ht="16.5" thickBot="1" x14ac:dyDescent="0.25">
      <c r="A101" s="537" t="s">
        <v>2667</v>
      </c>
      <c r="B101" s="538"/>
      <c r="C101" s="538"/>
      <c r="D101" s="538"/>
      <c r="E101" s="538"/>
      <c r="F101" s="539"/>
      <c r="G101" s="400"/>
      <c r="H101" s="400"/>
      <c r="I101" s="400"/>
      <c r="J101" s="400"/>
      <c r="K101" s="400"/>
    </row>
    <row r="102" spans="1:11" customFormat="1" ht="31.5" customHeight="1" x14ac:dyDescent="0.2">
      <c r="A102" s="350" t="s">
        <v>2668</v>
      </c>
      <c r="B102" s="467" t="s">
        <v>2720</v>
      </c>
      <c r="C102" s="468"/>
      <c r="D102" s="465">
        <f>IF(OR($B$102="",$B$102=DD_LMIV!A2,$B$102=DD_LMIV!A3,$B$102=DD_LMIV!A17),0,1)</f>
        <v>1</v>
      </c>
      <c r="E102" s="466"/>
      <c r="F102" s="352" t="s">
        <v>2463</v>
      </c>
      <c r="G102" s="400"/>
      <c r="H102" s="400"/>
      <c r="I102" s="400"/>
      <c r="J102" s="400"/>
      <c r="K102" s="400"/>
    </row>
    <row r="103" spans="1:11" customFormat="1" ht="31.5" customHeight="1" x14ac:dyDescent="0.25">
      <c r="A103" s="417" t="s">
        <v>2669</v>
      </c>
      <c r="B103" s="638"/>
      <c r="C103" s="638"/>
      <c r="D103" s="413" t="s">
        <v>2670</v>
      </c>
      <c r="E103" s="666">
        <v>130</v>
      </c>
      <c r="F103" s="667"/>
      <c r="G103" s="400"/>
      <c r="H103" s="400"/>
      <c r="I103" s="400"/>
      <c r="J103" s="400"/>
      <c r="K103" s="400"/>
    </row>
    <row r="104" spans="1:11" customFormat="1" ht="31.5" customHeight="1" x14ac:dyDescent="0.25">
      <c r="A104" s="412" t="s">
        <v>2672</v>
      </c>
      <c r="B104" s="469"/>
      <c r="C104" s="502"/>
      <c r="D104" s="413" t="s">
        <v>2671</v>
      </c>
      <c r="E104" s="666">
        <v>95</v>
      </c>
      <c r="F104" s="667"/>
      <c r="G104" s="400"/>
      <c r="H104" s="400"/>
      <c r="I104" s="400"/>
      <c r="J104" s="400"/>
      <c r="K104" s="400"/>
    </row>
    <row r="105" spans="1:11" customFormat="1" ht="31.5" customHeight="1" x14ac:dyDescent="0.2">
      <c r="A105" s="351" t="s">
        <v>1673</v>
      </c>
      <c r="B105" s="469" t="s">
        <v>2796</v>
      </c>
      <c r="C105" s="470"/>
      <c r="D105" s="413" t="s">
        <v>2673</v>
      </c>
      <c r="E105" s="348" t="s">
        <v>2796</v>
      </c>
      <c r="F105" s="349"/>
      <c r="G105" s="400"/>
      <c r="H105" s="400"/>
      <c r="I105" s="400"/>
      <c r="J105" s="400"/>
      <c r="K105" s="400"/>
    </row>
    <row r="106" spans="1:11" customFormat="1" x14ac:dyDescent="0.2">
      <c r="A106" s="641" t="s">
        <v>2674</v>
      </c>
      <c r="B106" s="605"/>
      <c r="C106" s="606"/>
      <c r="D106" s="606"/>
      <c r="E106" s="606"/>
      <c r="F106" s="607"/>
      <c r="G106" s="400"/>
      <c r="H106" s="400"/>
      <c r="I106" s="400"/>
      <c r="J106" s="400"/>
      <c r="K106" s="400"/>
    </row>
    <row r="107" spans="1:11" customFormat="1" x14ac:dyDescent="0.2">
      <c r="A107" s="642"/>
      <c r="B107" s="608"/>
      <c r="C107" s="609"/>
      <c r="D107" s="609"/>
      <c r="E107" s="609"/>
      <c r="F107" s="610"/>
      <c r="G107" s="400"/>
      <c r="H107" s="400"/>
      <c r="I107" s="400"/>
      <c r="J107" s="400"/>
      <c r="K107" s="400"/>
    </row>
    <row r="108" spans="1:11" customFormat="1" x14ac:dyDescent="0.2">
      <c r="A108" s="642"/>
      <c r="B108" s="608"/>
      <c r="C108" s="609"/>
      <c r="D108" s="609"/>
      <c r="E108" s="609"/>
      <c r="F108" s="610"/>
      <c r="G108" s="400"/>
      <c r="H108" s="400"/>
      <c r="I108" s="400"/>
      <c r="J108" s="400"/>
      <c r="K108" s="400"/>
    </row>
    <row r="109" spans="1:11" customFormat="1" x14ac:dyDescent="0.2">
      <c r="A109" s="643"/>
      <c r="B109" s="611"/>
      <c r="C109" s="612"/>
      <c r="D109" s="612"/>
      <c r="E109" s="612"/>
      <c r="F109" s="613"/>
      <c r="G109" s="400"/>
      <c r="H109" s="400"/>
      <c r="I109" s="400"/>
      <c r="J109" s="400"/>
      <c r="K109" s="400"/>
    </row>
    <row r="110" spans="1:11" customFormat="1" ht="16.5" customHeight="1" x14ac:dyDescent="0.2">
      <c r="A110" s="614" t="s">
        <v>2675</v>
      </c>
      <c r="B110" s="605"/>
      <c r="C110" s="606"/>
      <c r="D110" s="606"/>
      <c r="E110" s="606"/>
      <c r="F110" s="607"/>
      <c r="G110" s="400"/>
      <c r="H110" s="400"/>
      <c r="I110" s="400"/>
      <c r="J110" s="400"/>
      <c r="K110" s="400"/>
    </row>
    <row r="111" spans="1:11" customFormat="1" ht="16.5" customHeight="1" x14ac:dyDescent="0.2">
      <c r="A111" s="615"/>
      <c r="B111" s="608"/>
      <c r="C111" s="609"/>
      <c r="D111" s="609"/>
      <c r="E111" s="609"/>
      <c r="F111" s="610"/>
      <c r="G111" s="400"/>
      <c r="H111" s="400"/>
      <c r="I111" s="400"/>
      <c r="J111" s="400"/>
      <c r="K111" s="400"/>
    </row>
    <row r="112" spans="1:11" customFormat="1" ht="15" thickBot="1" x14ac:dyDescent="0.25">
      <c r="A112" s="616"/>
      <c r="B112" s="611"/>
      <c r="C112" s="612"/>
      <c r="D112" s="612"/>
      <c r="E112" s="612"/>
      <c r="F112" s="613"/>
      <c r="G112" s="400"/>
      <c r="H112" s="400"/>
      <c r="I112" s="400"/>
      <c r="J112" s="400"/>
      <c r="K112" s="400"/>
    </row>
    <row r="113" spans="1:11" customFormat="1" ht="16.5" thickBot="1" x14ac:dyDescent="0.25">
      <c r="A113" s="621" t="s">
        <v>2709</v>
      </c>
      <c r="B113" s="622"/>
      <c r="C113" s="622"/>
      <c r="D113" s="622"/>
      <c r="E113" s="622"/>
      <c r="F113" s="623"/>
      <c r="G113" s="400"/>
      <c r="H113" s="400"/>
      <c r="I113" s="400"/>
      <c r="J113" s="400"/>
      <c r="K113" s="400"/>
    </row>
    <row r="114" spans="1:11" customFormat="1" ht="15.75" x14ac:dyDescent="0.25">
      <c r="A114" s="672" t="s">
        <v>2677</v>
      </c>
      <c r="B114" s="674" t="s">
        <v>2796</v>
      </c>
      <c r="C114" s="674"/>
      <c r="D114" s="353" t="s">
        <v>2678</v>
      </c>
      <c r="E114" s="321"/>
      <c r="F114" s="327" t="s">
        <v>2478</v>
      </c>
      <c r="G114" s="400"/>
      <c r="H114" s="400"/>
      <c r="I114" s="400"/>
      <c r="J114" s="400"/>
      <c r="K114" s="400"/>
    </row>
    <row r="115" spans="1:11" customFormat="1" ht="16.5" thickBot="1" x14ac:dyDescent="0.3">
      <c r="A115" s="673"/>
      <c r="B115" s="675"/>
      <c r="C115" s="675"/>
      <c r="D115" s="354" t="s">
        <v>2679</v>
      </c>
      <c r="E115" s="326"/>
      <c r="F115" s="280" t="str">
        <f>IF(F114&lt;&gt;"",F114,"")</f>
        <v>g</v>
      </c>
      <c r="G115" s="400"/>
      <c r="H115" s="400"/>
      <c r="I115" s="400"/>
      <c r="J115" s="400"/>
      <c r="K115" s="400"/>
    </row>
    <row r="116" spans="1:11" customFormat="1" ht="16.5" thickBot="1" x14ac:dyDescent="0.25">
      <c r="A116" s="355" t="s">
        <v>2680</v>
      </c>
      <c r="B116" s="356" t="s">
        <v>2681</v>
      </c>
      <c r="C116" s="357" t="s">
        <v>2682</v>
      </c>
      <c r="D116" s="355" t="s">
        <v>2680</v>
      </c>
      <c r="E116" s="356" t="s">
        <v>2681</v>
      </c>
      <c r="F116" s="357" t="s">
        <v>2682</v>
      </c>
      <c r="G116" s="400"/>
      <c r="H116" s="400"/>
      <c r="I116" s="400"/>
      <c r="J116" s="400"/>
      <c r="K116" s="400"/>
    </row>
    <row r="117" spans="1:11" customFormat="1" ht="15.75" x14ac:dyDescent="0.25">
      <c r="A117" s="362" t="s">
        <v>2684</v>
      </c>
      <c r="B117" s="323"/>
      <c r="C117" s="358" t="s">
        <v>1677</v>
      </c>
      <c r="D117" s="353" t="s">
        <v>2689</v>
      </c>
      <c r="E117" s="323"/>
      <c r="F117" s="330" t="s">
        <v>1678</v>
      </c>
      <c r="G117" s="400"/>
      <c r="H117" s="400"/>
      <c r="I117" s="400"/>
      <c r="J117" s="400"/>
      <c r="K117" s="400"/>
    </row>
    <row r="118" spans="1:11" customFormat="1" ht="15.75" x14ac:dyDescent="0.25">
      <c r="A118" s="363" t="s">
        <v>2685</v>
      </c>
      <c r="B118" s="324"/>
      <c r="C118" s="359" t="s">
        <v>2478</v>
      </c>
      <c r="D118" s="361" t="s">
        <v>2690</v>
      </c>
      <c r="E118" s="324"/>
      <c r="F118" s="331" t="s">
        <v>2478</v>
      </c>
      <c r="G118" s="400"/>
      <c r="H118" s="400"/>
      <c r="I118" s="400"/>
      <c r="J118" s="400"/>
      <c r="K118" s="400"/>
    </row>
    <row r="119" spans="1:11" customFormat="1" ht="15.75" x14ac:dyDescent="0.25">
      <c r="A119" s="363" t="s">
        <v>2686</v>
      </c>
      <c r="B119" s="324"/>
      <c r="C119" s="359" t="s">
        <v>2478</v>
      </c>
      <c r="D119" s="361" t="s">
        <v>2691</v>
      </c>
      <c r="E119" s="324"/>
      <c r="F119" s="331" t="s">
        <v>2478</v>
      </c>
      <c r="G119" s="400"/>
      <c r="H119" s="400"/>
      <c r="I119" s="400"/>
      <c r="J119" s="400"/>
      <c r="K119" s="400"/>
    </row>
    <row r="120" spans="1:11" customFormat="1" ht="15.75" x14ac:dyDescent="0.25">
      <c r="A120" s="363" t="s">
        <v>2687</v>
      </c>
      <c r="B120" s="324"/>
      <c r="C120" s="359" t="s">
        <v>2478</v>
      </c>
      <c r="D120" s="697"/>
      <c r="E120" s="698"/>
      <c r="F120" s="699"/>
      <c r="G120" s="400"/>
      <c r="H120" s="400"/>
      <c r="I120" s="400"/>
      <c r="J120" s="400"/>
      <c r="K120" s="400"/>
    </row>
    <row r="121" spans="1:11" customFormat="1" ht="16.5" thickBot="1" x14ac:dyDescent="0.3">
      <c r="A121" s="364" t="s">
        <v>2688</v>
      </c>
      <c r="B121" s="325"/>
      <c r="C121" s="360" t="s">
        <v>2478</v>
      </c>
      <c r="D121" s="700"/>
      <c r="E121" s="701"/>
      <c r="F121" s="702"/>
      <c r="G121" s="400"/>
      <c r="H121" s="400"/>
      <c r="I121" s="400"/>
      <c r="J121" s="400"/>
      <c r="K121" s="400"/>
    </row>
    <row r="122" spans="1:11" customFormat="1" ht="16.5" thickBot="1" x14ac:dyDescent="0.25">
      <c r="A122" s="365" t="s">
        <v>2683</v>
      </c>
      <c r="B122" s="366" t="s">
        <v>2681</v>
      </c>
      <c r="C122" s="367" t="s">
        <v>2682</v>
      </c>
      <c r="D122" s="365" t="s">
        <v>2683</v>
      </c>
      <c r="E122" s="366" t="s">
        <v>2681</v>
      </c>
      <c r="F122" s="367" t="s">
        <v>2682</v>
      </c>
      <c r="G122" s="400"/>
      <c r="H122" s="400"/>
      <c r="I122" s="400"/>
      <c r="J122" s="400"/>
      <c r="K122" s="400"/>
    </row>
    <row r="123" spans="1:11" customFormat="1" ht="15.75" x14ac:dyDescent="0.2">
      <c r="A123" s="404"/>
      <c r="B123" s="405"/>
      <c r="C123" s="406"/>
      <c r="D123" s="404"/>
      <c r="E123" s="405"/>
      <c r="F123" s="406"/>
      <c r="G123" s="400"/>
      <c r="H123" s="400"/>
      <c r="I123" s="400"/>
      <c r="J123" s="400"/>
      <c r="K123" s="400"/>
    </row>
    <row r="124" spans="1:11" customFormat="1" ht="15.75" x14ac:dyDescent="0.2">
      <c r="A124" s="407"/>
      <c r="B124" s="408"/>
      <c r="C124" s="409"/>
      <c r="D124" s="407"/>
      <c r="E124" s="408"/>
      <c r="F124" s="409"/>
      <c r="G124" s="400"/>
      <c r="H124" s="400"/>
      <c r="I124" s="400"/>
      <c r="J124" s="400"/>
      <c r="K124" s="400"/>
    </row>
    <row r="125" spans="1:11" customFormat="1" ht="16.5" thickBot="1" x14ac:dyDescent="0.25">
      <c r="A125" s="407"/>
      <c r="B125" s="408"/>
      <c r="C125" s="410"/>
      <c r="D125" s="411"/>
      <c r="E125" s="408"/>
      <c r="F125" s="409"/>
      <c r="G125" s="400"/>
      <c r="H125" s="400"/>
      <c r="I125" s="400"/>
      <c r="J125" s="400"/>
      <c r="K125" s="400"/>
    </row>
    <row r="126" spans="1:11" customFormat="1" ht="16.5" thickBot="1" x14ac:dyDescent="0.25">
      <c r="A126" s="621" t="s">
        <v>2710</v>
      </c>
      <c r="B126" s="622"/>
      <c r="C126" s="622"/>
      <c r="D126" s="622"/>
      <c r="E126" s="622"/>
      <c r="F126" s="623"/>
      <c r="G126" s="400"/>
      <c r="H126" s="400"/>
      <c r="I126" s="400"/>
      <c r="J126" s="400"/>
      <c r="K126" s="400"/>
    </row>
    <row r="127" spans="1:11" customFormat="1" ht="16.5" thickBot="1" x14ac:dyDescent="0.3">
      <c r="A127" s="238" t="s">
        <v>2692</v>
      </c>
      <c r="B127" s="694" t="s">
        <v>2796</v>
      </c>
      <c r="C127" s="694"/>
      <c r="D127" s="695"/>
      <c r="E127" s="695"/>
      <c r="F127" s="696"/>
      <c r="G127" s="400"/>
      <c r="H127" s="400"/>
      <c r="I127" s="400"/>
      <c r="J127" s="400"/>
      <c r="K127" s="400"/>
    </row>
    <row r="128" spans="1:11" customFormat="1" ht="16.5" thickBot="1" x14ac:dyDescent="0.25">
      <c r="A128" s="355" t="s">
        <v>2468</v>
      </c>
      <c r="B128" s="366" t="s">
        <v>2693</v>
      </c>
      <c r="C128" s="366" t="s">
        <v>2694</v>
      </c>
      <c r="D128" s="355" t="s">
        <v>2468</v>
      </c>
      <c r="E128" s="624" t="s">
        <v>2693</v>
      </c>
      <c r="F128" s="625"/>
      <c r="G128" s="400"/>
      <c r="H128" s="400"/>
      <c r="I128" s="400"/>
      <c r="J128" s="400"/>
      <c r="K128" s="400"/>
    </row>
    <row r="129" spans="1:11" customFormat="1" ht="15.75" x14ac:dyDescent="0.25">
      <c r="A129" s="362" t="s">
        <v>2695</v>
      </c>
      <c r="B129" s="321"/>
      <c r="C129" s="321"/>
      <c r="D129" s="353" t="s">
        <v>2702</v>
      </c>
      <c r="E129" s="626"/>
      <c r="F129" s="627"/>
      <c r="G129" s="400"/>
      <c r="H129" s="400"/>
      <c r="I129" s="400"/>
      <c r="J129" s="400"/>
      <c r="K129" s="400"/>
    </row>
    <row r="130" spans="1:11" customFormat="1" ht="15.75" x14ac:dyDescent="0.25">
      <c r="A130" s="363" t="s">
        <v>2696</v>
      </c>
      <c r="B130" s="322"/>
      <c r="C130" s="322"/>
      <c r="D130" s="361" t="s">
        <v>2703</v>
      </c>
      <c r="E130" s="620"/>
      <c r="F130" s="503"/>
      <c r="G130" s="400"/>
      <c r="H130" s="400"/>
      <c r="I130" s="400"/>
      <c r="J130" s="400"/>
      <c r="K130" s="400"/>
    </row>
    <row r="131" spans="1:11" customFormat="1" ht="15.75" x14ac:dyDescent="0.25">
      <c r="A131" s="363" t="s">
        <v>2697</v>
      </c>
      <c r="B131" s="620"/>
      <c r="C131" s="620"/>
      <c r="D131" s="361" t="s">
        <v>2704</v>
      </c>
      <c r="E131" s="620"/>
      <c r="F131" s="503"/>
      <c r="G131" s="400"/>
      <c r="H131" s="400"/>
      <c r="I131" s="400"/>
      <c r="J131" s="400"/>
      <c r="K131" s="400"/>
    </row>
    <row r="132" spans="1:11" customFormat="1" ht="15.75" x14ac:dyDescent="0.25">
      <c r="A132" s="363" t="s">
        <v>2698</v>
      </c>
      <c r="B132" s="620"/>
      <c r="C132" s="620"/>
      <c r="D132" s="361" t="s">
        <v>2705</v>
      </c>
      <c r="E132" s="620"/>
      <c r="F132" s="503"/>
      <c r="G132" s="400"/>
      <c r="H132" s="400"/>
      <c r="I132" s="400"/>
      <c r="J132" s="400"/>
      <c r="K132" s="400"/>
    </row>
    <row r="133" spans="1:11" customFormat="1" ht="15.75" x14ac:dyDescent="0.25">
      <c r="A133" s="363" t="s">
        <v>2699</v>
      </c>
      <c r="B133" s="620"/>
      <c r="C133" s="620"/>
      <c r="D133" s="361" t="s">
        <v>2706</v>
      </c>
      <c r="E133" s="620"/>
      <c r="F133" s="503"/>
      <c r="G133" s="400"/>
      <c r="H133" s="400"/>
      <c r="I133" s="400"/>
      <c r="J133" s="400"/>
      <c r="K133" s="400"/>
    </row>
    <row r="134" spans="1:11" customFormat="1" ht="15.75" x14ac:dyDescent="0.25">
      <c r="A134" s="363" t="s">
        <v>2700</v>
      </c>
      <c r="B134" s="620"/>
      <c r="C134" s="620"/>
      <c r="D134" s="361" t="s">
        <v>2707</v>
      </c>
      <c r="E134" s="620"/>
      <c r="F134" s="503"/>
      <c r="G134" s="400"/>
      <c r="H134" s="400"/>
      <c r="I134" s="400"/>
      <c r="J134" s="400"/>
      <c r="K134" s="400"/>
    </row>
    <row r="135" spans="1:11" customFormat="1" ht="16.5" thickBot="1" x14ac:dyDescent="0.3">
      <c r="A135" s="363" t="s">
        <v>2701</v>
      </c>
      <c r="B135" s="620"/>
      <c r="C135" s="620"/>
      <c r="D135" s="361" t="s">
        <v>2708</v>
      </c>
      <c r="E135" s="620"/>
      <c r="F135" s="503"/>
      <c r="G135" s="400"/>
      <c r="H135" s="400"/>
      <c r="I135" s="400"/>
      <c r="J135" s="400"/>
      <c r="K135" s="400"/>
    </row>
    <row r="136" spans="1:11" customFormat="1" ht="16.5" hidden="1" thickBot="1" x14ac:dyDescent="0.25">
      <c r="A136" s="299" t="s">
        <v>2467</v>
      </c>
      <c r="B136" s="676" t="s">
        <v>2466</v>
      </c>
      <c r="C136" s="677"/>
      <c r="D136" s="299" t="s">
        <v>2467</v>
      </c>
      <c r="E136" s="682" t="s">
        <v>2466</v>
      </c>
      <c r="F136" s="683"/>
      <c r="G136" s="400"/>
      <c r="H136" s="400"/>
      <c r="I136" s="400"/>
      <c r="J136" s="400"/>
      <c r="K136" s="400"/>
    </row>
    <row r="137" spans="1:11" customFormat="1" ht="15.75" hidden="1" x14ac:dyDescent="0.25">
      <c r="A137" s="300"/>
      <c r="B137" s="678"/>
      <c r="C137" s="679"/>
      <c r="D137" s="300"/>
      <c r="E137" s="684"/>
      <c r="F137" s="685"/>
      <c r="G137" s="400"/>
      <c r="H137" s="400"/>
      <c r="I137" s="400"/>
      <c r="J137" s="400"/>
      <c r="K137" s="400"/>
    </row>
    <row r="138" spans="1:11" customFormat="1" ht="15.75" hidden="1" x14ac:dyDescent="0.25">
      <c r="A138" s="300"/>
      <c r="B138" s="678"/>
      <c r="C138" s="679"/>
      <c r="D138" s="300"/>
      <c r="E138" s="644"/>
      <c r="F138" s="645"/>
      <c r="G138" s="400"/>
      <c r="H138" s="400"/>
      <c r="I138" s="400"/>
      <c r="J138" s="400"/>
      <c r="K138" s="400"/>
    </row>
    <row r="139" spans="1:11" customFormat="1" ht="16.5" hidden="1" thickBot="1" x14ac:dyDescent="0.3">
      <c r="A139" s="300"/>
      <c r="B139" s="680"/>
      <c r="C139" s="681"/>
      <c r="D139" s="301"/>
      <c r="E139" s="646"/>
      <c r="F139" s="647"/>
      <c r="G139" s="400"/>
      <c r="H139" s="400"/>
      <c r="I139" s="400"/>
      <c r="J139" s="400"/>
      <c r="K139" s="400"/>
    </row>
    <row r="140" spans="1:11" customFormat="1" ht="16.5" hidden="1" thickBot="1" x14ac:dyDescent="0.25">
      <c r="A140" s="703" t="s">
        <v>2509</v>
      </c>
      <c r="B140" s="704"/>
      <c r="C140" s="704"/>
      <c r="D140" s="704"/>
      <c r="E140" s="704"/>
      <c r="F140" s="705"/>
      <c r="G140" s="400"/>
      <c r="H140" s="400"/>
      <c r="I140" s="400"/>
      <c r="J140" s="400"/>
      <c r="K140" s="400"/>
    </row>
    <row r="141" spans="1:11" customFormat="1" ht="32.1" hidden="1" customHeight="1" thickBot="1" x14ac:dyDescent="0.25">
      <c r="A141" s="279" t="s">
        <v>1679</v>
      </c>
      <c r="B141" s="706" t="s">
        <v>218</v>
      </c>
      <c r="C141" s="707"/>
      <c r="D141" s="708"/>
      <c r="E141" s="709"/>
      <c r="F141" s="710"/>
      <c r="G141" s="400"/>
      <c r="H141" s="400"/>
      <c r="I141" s="400"/>
      <c r="J141" s="400"/>
      <c r="K141" s="400"/>
    </row>
    <row r="142" spans="1:11" customFormat="1" ht="16.5" hidden="1" thickBot="1" x14ac:dyDescent="0.25">
      <c r="A142" s="298" t="s">
        <v>2533</v>
      </c>
      <c r="B142" s="648" t="s">
        <v>2531</v>
      </c>
      <c r="C142" s="649"/>
      <c r="D142" s="298" t="s">
        <v>2508</v>
      </c>
      <c r="E142" s="648" t="s">
        <v>2532</v>
      </c>
      <c r="F142" s="649"/>
      <c r="G142" s="400"/>
      <c r="H142" s="400"/>
      <c r="I142" s="400"/>
      <c r="J142" s="400"/>
      <c r="K142" s="400"/>
    </row>
    <row r="143" spans="1:11" customFormat="1" ht="15.75" hidden="1" x14ac:dyDescent="0.25">
      <c r="A143" s="281" t="s">
        <v>2511</v>
      </c>
      <c r="B143" s="664"/>
      <c r="C143" s="668"/>
      <c r="D143" s="281" t="s">
        <v>2513</v>
      </c>
      <c r="E143" s="669"/>
      <c r="F143" s="670"/>
      <c r="G143" s="400"/>
      <c r="H143" s="400"/>
      <c r="I143" s="400"/>
      <c r="J143" s="400"/>
      <c r="K143" s="400"/>
    </row>
    <row r="144" spans="1:11" customFormat="1" ht="15.75" hidden="1" x14ac:dyDescent="0.25">
      <c r="A144" s="281" t="s">
        <v>2530</v>
      </c>
      <c r="B144" s="503"/>
      <c r="C144" s="504"/>
      <c r="D144" s="281" t="s">
        <v>2514</v>
      </c>
      <c r="E144" s="650"/>
      <c r="F144" s="651"/>
      <c r="G144" s="400"/>
      <c r="H144" s="400"/>
      <c r="I144" s="400"/>
      <c r="J144" s="400"/>
      <c r="K144" s="400"/>
    </row>
    <row r="145" spans="1:11" customFormat="1" ht="15.75" hidden="1" x14ac:dyDescent="0.25">
      <c r="A145" s="281" t="s">
        <v>2520</v>
      </c>
      <c r="B145" s="503"/>
      <c r="C145" s="504"/>
      <c r="D145" s="281" t="s">
        <v>2518</v>
      </c>
      <c r="E145" s="319"/>
      <c r="F145" s="320"/>
      <c r="G145" s="400"/>
      <c r="H145" s="400"/>
      <c r="I145" s="400"/>
      <c r="J145" s="400"/>
      <c r="K145" s="400"/>
    </row>
    <row r="146" spans="1:11" customFormat="1" ht="15.75" hidden="1" x14ac:dyDescent="0.25">
      <c r="A146" s="281" t="s">
        <v>2512</v>
      </c>
      <c r="B146" s="503"/>
      <c r="C146" s="504"/>
      <c r="D146" s="281" t="s">
        <v>2517</v>
      </c>
      <c r="E146" s="319"/>
      <c r="F146" s="320"/>
      <c r="G146" s="400"/>
      <c r="H146" s="400"/>
      <c r="I146" s="400"/>
      <c r="J146" s="400"/>
      <c r="K146" s="400"/>
    </row>
    <row r="147" spans="1:11" customFormat="1" ht="15.75" hidden="1" x14ac:dyDescent="0.25">
      <c r="A147" s="281" t="s">
        <v>2521</v>
      </c>
      <c r="B147" s="503"/>
      <c r="C147" s="504"/>
      <c r="D147" s="281" t="s">
        <v>2526</v>
      </c>
      <c r="E147" s="319"/>
      <c r="F147" s="320"/>
      <c r="G147" s="400"/>
      <c r="H147" s="400"/>
      <c r="I147" s="400"/>
      <c r="J147" s="400"/>
      <c r="K147" s="400"/>
    </row>
    <row r="148" spans="1:11" customFormat="1" ht="15.75" hidden="1" x14ac:dyDescent="0.25">
      <c r="A148" s="281" t="s">
        <v>2510</v>
      </c>
      <c r="B148" s="503"/>
      <c r="C148" s="504"/>
      <c r="D148" s="281" t="s">
        <v>2516</v>
      </c>
      <c r="E148" s="319"/>
      <c r="F148" s="320"/>
      <c r="G148" s="400"/>
      <c r="H148" s="400"/>
      <c r="I148" s="400"/>
      <c r="J148" s="400"/>
      <c r="K148" s="400"/>
    </row>
    <row r="149" spans="1:11" customFormat="1" ht="15.75" hidden="1" x14ac:dyDescent="0.25">
      <c r="A149" s="281" t="s">
        <v>2528</v>
      </c>
      <c r="B149" s="503"/>
      <c r="C149" s="504"/>
      <c r="D149" s="281" t="s">
        <v>2519</v>
      </c>
      <c r="E149" s="319"/>
      <c r="F149" s="320"/>
      <c r="G149" s="400"/>
      <c r="H149" s="400"/>
      <c r="I149" s="400"/>
      <c r="J149" s="400"/>
      <c r="K149" s="400"/>
    </row>
    <row r="150" spans="1:11" customFormat="1" ht="15.75" hidden="1" x14ac:dyDescent="0.25">
      <c r="A150" s="281" t="s">
        <v>2529</v>
      </c>
      <c r="B150" s="503"/>
      <c r="C150" s="504"/>
      <c r="D150" s="281" t="s">
        <v>2522</v>
      </c>
      <c r="E150" s="319"/>
      <c r="F150" s="320"/>
      <c r="G150" s="400"/>
      <c r="H150" s="400"/>
      <c r="I150" s="400"/>
      <c r="J150" s="400"/>
      <c r="K150" s="400"/>
    </row>
    <row r="151" spans="1:11" customFormat="1" ht="15.75" hidden="1" x14ac:dyDescent="0.25">
      <c r="A151" s="281" t="s">
        <v>2515</v>
      </c>
      <c r="B151" s="503"/>
      <c r="C151" s="504"/>
      <c r="D151" s="281" t="s">
        <v>2523</v>
      </c>
      <c r="E151" s="319"/>
      <c r="F151" s="320"/>
      <c r="G151" s="400"/>
      <c r="H151" s="400"/>
      <c r="I151" s="400"/>
      <c r="J151" s="400"/>
      <c r="K151" s="400"/>
    </row>
    <row r="152" spans="1:11" customFormat="1" ht="15.75" hidden="1" x14ac:dyDescent="0.25">
      <c r="A152" s="281" t="s">
        <v>2527</v>
      </c>
      <c r="B152" s="503"/>
      <c r="C152" s="504"/>
      <c r="D152" s="281" t="s">
        <v>2524</v>
      </c>
      <c r="E152" s="319"/>
      <c r="F152" s="320"/>
      <c r="G152" s="400"/>
      <c r="H152" s="400"/>
      <c r="I152" s="400"/>
      <c r="J152" s="400"/>
      <c r="K152" s="400"/>
    </row>
    <row r="153" spans="1:11" customFormat="1" ht="15.75" hidden="1" x14ac:dyDescent="0.25">
      <c r="A153" s="281" t="s">
        <v>2561</v>
      </c>
      <c r="B153" s="503"/>
      <c r="C153" s="504"/>
      <c r="D153" s="281" t="s">
        <v>2525</v>
      </c>
      <c r="E153" s="319"/>
      <c r="F153" s="320"/>
      <c r="G153" s="400"/>
      <c r="H153" s="400"/>
      <c r="I153" s="400"/>
      <c r="J153" s="400"/>
      <c r="K153" s="400"/>
    </row>
    <row r="154" spans="1:11" customFormat="1" ht="16.5" hidden="1" thickBot="1" x14ac:dyDescent="0.25">
      <c r="A154" s="298" t="s">
        <v>2534</v>
      </c>
      <c r="B154" s="648" t="s">
        <v>2535</v>
      </c>
      <c r="C154" s="649"/>
      <c r="D154" s="298" t="s">
        <v>2534</v>
      </c>
      <c r="E154" s="648" t="s">
        <v>2532</v>
      </c>
      <c r="F154" s="649"/>
      <c r="G154" s="400"/>
      <c r="H154" s="400"/>
      <c r="I154" s="400"/>
      <c r="J154" s="400"/>
      <c r="K154" s="400"/>
    </row>
    <row r="155" spans="1:11" customFormat="1" ht="15.75" hidden="1" x14ac:dyDescent="0.25">
      <c r="A155" s="314"/>
      <c r="B155" s="503"/>
      <c r="C155" s="504"/>
      <c r="D155" s="314"/>
      <c r="E155" s="650"/>
      <c r="F155" s="651"/>
      <c r="G155" s="400"/>
      <c r="H155" s="400"/>
      <c r="I155" s="400"/>
      <c r="J155" s="400"/>
      <c r="K155" s="400"/>
    </row>
    <row r="156" spans="1:11" customFormat="1" ht="15.75" hidden="1" x14ac:dyDescent="0.25">
      <c r="A156" s="315"/>
      <c r="B156" s="503"/>
      <c r="C156" s="504"/>
      <c r="D156" s="315"/>
      <c r="E156" s="316"/>
      <c r="F156" s="317"/>
      <c r="G156" s="400"/>
      <c r="H156" s="400"/>
      <c r="I156" s="400"/>
      <c r="J156" s="400"/>
      <c r="K156" s="400"/>
    </row>
    <row r="157" spans="1:11" customFormat="1" ht="15.75" hidden="1" x14ac:dyDescent="0.25">
      <c r="A157" s="315"/>
      <c r="B157" s="503"/>
      <c r="C157" s="504"/>
      <c r="D157" s="315"/>
      <c r="E157" s="316"/>
      <c r="F157" s="317"/>
      <c r="G157" s="400"/>
      <c r="H157" s="400"/>
      <c r="I157" s="400"/>
      <c r="J157" s="400"/>
      <c r="K157" s="400"/>
    </row>
    <row r="158" spans="1:11" customFormat="1" ht="16.5" hidden="1" thickBot="1" x14ac:dyDescent="0.3">
      <c r="A158" s="315"/>
      <c r="B158" s="652"/>
      <c r="C158" s="653"/>
      <c r="D158" s="318"/>
      <c r="E158" s="654"/>
      <c r="F158" s="655"/>
      <c r="G158" s="400"/>
      <c r="H158" s="400"/>
      <c r="I158" s="400"/>
      <c r="J158" s="400"/>
      <c r="K158" s="400"/>
    </row>
    <row r="159" spans="1:11" customFormat="1" ht="16.5" thickBot="1" x14ac:dyDescent="0.25">
      <c r="A159" s="621" t="s">
        <v>2711</v>
      </c>
      <c r="B159" s="622"/>
      <c r="C159" s="622"/>
      <c r="D159" s="622"/>
      <c r="E159" s="622"/>
      <c r="F159" s="623"/>
      <c r="G159" s="400"/>
      <c r="H159" s="400"/>
      <c r="I159" s="400"/>
      <c r="J159" s="400"/>
      <c r="K159" s="400"/>
    </row>
    <row r="160" spans="1:11" customFormat="1" ht="31.5" customHeight="1" x14ac:dyDescent="0.25">
      <c r="A160" s="350" t="s">
        <v>2712</v>
      </c>
      <c r="B160" s="305"/>
      <c r="C160" s="304" t="s">
        <v>2539</v>
      </c>
      <c r="D160" s="368" t="s">
        <v>2713</v>
      </c>
      <c r="E160" s="305" t="s">
        <v>2796</v>
      </c>
      <c r="F160" s="329"/>
      <c r="G160" s="400"/>
      <c r="H160" s="400"/>
      <c r="I160" s="400"/>
      <c r="J160" s="400"/>
      <c r="K160" s="400"/>
    </row>
    <row r="161" spans="1:11" customFormat="1" ht="15.75" customHeight="1" x14ac:dyDescent="0.2">
      <c r="A161" s="639" t="s">
        <v>2714</v>
      </c>
      <c r="B161" s="638"/>
      <c r="C161" s="638"/>
      <c r="D161" s="638"/>
      <c r="E161" s="638"/>
      <c r="F161" s="640"/>
      <c r="G161" s="400"/>
      <c r="H161" s="400"/>
      <c r="I161" s="400"/>
      <c r="J161" s="400"/>
      <c r="K161" s="400"/>
    </row>
    <row r="162" spans="1:11" customFormat="1" x14ac:dyDescent="0.2">
      <c r="A162" s="639"/>
      <c r="B162" s="638"/>
      <c r="C162" s="638"/>
      <c r="D162" s="638"/>
      <c r="E162" s="638"/>
      <c r="F162" s="640"/>
      <c r="G162" s="400"/>
      <c r="H162" s="400"/>
      <c r="I162" s="400"/>
      <c r="J162" s="400"/>
      <c r="K162" s="400"/>
    </row>
    <row r="163" spans="1:11" customFormat="1" ht="15.75" customHeight="1" x14ac:dyDescent="0.2">
      <c r="A163" s="639" t="s">
        <v>2715</v>
      </c>
      <c r="B163" s="638"/>
      <c r="C163" s="638"/>
      <c r="D163" s="638"/>
      <c r="E163" s="638"/>
      <c r="F163" s="640"/>
      <c r="G163" s="400"/>
      <c r="H163" s="400"/>
      <c r="I163" s="400"/>
      <c r="J163" s="400"/>
      <c r="K163" s="400"/>
    </row>
    <row r="164" spans="1:11" customFormat="1" x14ac:dyDescent="0.2">
      <c r="A164" s="639"/>
      <c r="B164" s="638"/>
      <c r="C164" s="638"/>
      <c r="D164" s="638"/>
      <c r="E164" s="638"/>
      <c r="F164" s="640"/>
      <c r="G164" s="400"/>
      <c r="H164" s="400"/>
      <c r="I164" s="400"/>
      <c r="J164" s="400"/>
      <c r="K164" s="400"/>
    </row>
    <row r="165" spans="1:11" customFormat="1" x14ac:dyDescent="0.2">
      <c r="A165" s="639" t="s">
        <v>2716</v>
      </c>
      <c r="B165" s="638"/>
      <c r="C165" s="638"/>
      <c r="D165" s="638"/>
      <c r="E165" s="638"/>
      <c r="F165" s="640"/>
      <c r="G165" s="400"/>
      <c r="H165" s="400"/>
      <c r="I165" s="400"/>
      <c r="J165" s="400"/>
      <c r="K165" s="400"/>
    </row>
    <row r="166" spans="1:11" customFormat="1" ht="15" thickBot="1" x14ac:dyDescent="0.25">
      <c r="A166" s="639"/>
      <c r="B166" s="638"/>
      <c r="C166" s="638"/>
      <c r="D166" s="638"/>
      <c r="E166" s="638"/>
      <c r="F166" s="640"/>
      <c r="G166" s="400"/>
      <c r="H166" s="400"/>
      <c r="I166" s="400"/>
      <c r="J166" s="400"/>
      <c r="K166" s="400"/>
    </row>
    <row r="167" spans="1:11" customFormat="1" ht="16.5" thickBot="1" x14ac:dyDescent="0.25">
      <c r="A167" s="631" t="s">
        <v>2717</v>
      </c>
      <c r="B167" s="632"/>
      <c r="C167" s="632"/>
      <c r="D167" s="632"/>
      <c r="E167" s="632"/>
      <c r="F167" s="633"/>
    </row>
    <row r="168" spans="1:11" s="44" customFormat="1" ht="16.5" thickBot="1" x14ac:dyDescent="0.3">
      <c r="A168" s="634" t="s">
        <v>2718</v>
      </c>
      <c r="B168" s="635"/>
      <c r="C168" s="635"/>
      <c r="D168" s="635"/>
      <c r="E168" s="635"/>
      <c r="F168" s="636"/>
      <c r="G168" s="149"/>
      <c r="H168" s="149"/>
      <c r="I168" s="115"/>
      <c r="J168" s="116"/>
    </row>
    <row r="169" spans="1:11" s="44" customFormat="1" ht="15.75" x14ac:dyDescent="0.25">
      <c r="A169" s="350" t="s">
        <v>2723</v>
      </c>
      <c r="B169" s="572" t="s">
        <v>2796</v>
      </c>
      <c r="C169" s="671"/>
      <c r="D169" s="368" t="s">
        <v>2721</v>
      </c>
      <c r="E169" s="307" t="s">
        <v>2796</v>
      </c>
      <c r="F169" s="306"/>
      <c r="G169" s="149"/>
      <c r="H169" s="149"/>
      <c r="I169" s="115"/>
      <c r="J169" s="116"/>
    </row>
    <row r="170" spans="1:11" s="44" customFormat="1" ht="16.5" thickBot="1" x14ac:dyDescent="0.3">
      <c r="A170" s="351" t="s">
        <v>2724</v>
      </c>
      <c r="B170" s="736" t="s">
        <v>2796</v>
      </c>
      <c r="C170" s="737"/>
      <c r="D170" s="369" t="s">
        <v>2722</v>
      </c>
      <c r="E170" s="347"/>
      <c r="F170" s="346" t="s">
        <v>2796</v>
      </c>
      <c r="G170" s="149"/>
      <c r="H170" s="149"/>
      <c r="I170" s="115"/>
      <c r="J170" s="116"/>
    </row>
    <row r="171" spans="1:11" s="44" customFormat="1" ht="16.5" thickBot="1" x14ac:dyDescent="0.3">
      <c r="A171" s="628" t="s">
        <v>2719</v>
      </c>
      <c r="B171" s="629"/>
      <c r="C171" s="629"/>
      <c r="D171" s="629"/>
      <c r="E171" s="629"/>
      <c r="F171" s="630"/>
      <c r="G171" s="149"/>
      <c r="H171" s="149"/>
      <c r="I171" s="115"/>
      <c r="J171" s="116"/>
    </row>
    <row r="172" spans="1:11" s="44" customFormat="1" ht="15.75" x14ac:dyDescent="0.25">
      <c r="A172" s="337" t="s">
        <v>2725</v>
      </c>
      <c r="B172" s="516" t="s">
        <v>2796</v>
      </c>
      <c r="C172" s="617"/>
      <c r="D172" s="338" t="s">
        <v>2726</v>
      </c>
      <c r="E172" s="308" t="s">
        <v>2796</v>
      </c>
      <c r="F172" s="309"/>
      <c r="G172" s="149"/>
      <c r="H172" s="149"/>
      <c r="I172" s="115"/>
      <c r="J172" s="116"/>
    </row>
    <row r="173" spans="1:11" s="44" customFormat="1" ht="15.75" x14ac:dyDescent="0.25">
      <c r="A173" s="339" t="s">
        <v>2727</v>
      </c>
      <c r="B173" s="571"/>
      <c r="C173" s="571"/>
      <c r="D173" s="340" t="s">
        <v>2728</v>
      </c>
      <c r="E173" s="571"/>
      <c r="F173" s="637"/>
      <c r="G173" s="149"/>
      <c r="H173" s="149"/>
      <c r="I173" s="115"/>
      <c r="J173" s="116"/>
    </row>
    <row r="174" spans="1:11" s="44" customFormat="1" ht="16.5" thickBot="1" x14ac:dyDescent="0.3">
      <c r="A174" s="341" t="s">
        <v>2729</v>
      </c>
      <c r="B174" s="714"/>
      <c r="C174" s="715"/>
      <c r="D174" s="342" t="s">
        <v>2730</v>
      </c>
      <c r="E174" s="310"/>
      <c r="F174" s="311"/>
      <c r="G174" s="149"/>
      <c r="H174" s="149"/>
      <c r="I174" s="115"/>
      <c r="J174" s="116"/>
    </row>
    <row r="175" spans="1:11" s="44" customFormat="1" ht="16.5" hidden="1" thickBot="1" x14ac:dyDescent="0.3">
      <c r="A175" s="471" t="s">
        <v>2464</v>
      </c>
      <c r="B175" s="472"/>
      <c r="C175" s="472"/>
      <c r="D175" s="472"/>
      <c r="E175" s="472"/>
      <c r="F175" s="473"/>
      <c r="G175" s="149"/>
      <c r="H175" s="149"/>
      <c r="I175" s="115"/>
      <c r="J175" s="116"/>
    </row>
    <row r="176" spans="1:11" s="44" customFormat="1" ht="15.75" hidden="1" x14ac:dyDescent="0.25">
      <c r="A176" s="23" t="s">
        <v>2469</v>
      </c>
      <c r="B176" s="618"/>
      <c r="C176" s="619"/>
      <c r="D176" s="13" t="s">
        <v>2471</v>
      </c>
      <c r="E176" s="572"/>
      <c r="F176" s="573"/>
      <c r="G176" s="149"/>
      <c r="H176" s="149"/>
      <c r="I176" s="115"/>
      <c r="J176" s="116"/>
    </row>
    <row r="177" spans="1:10" s="44" customFormat="1" ht="16.5" hidden="1" thickBot="1" x14ac:dyDescent="0.3">
      <c r="A177" s="297" t="s">
        <v>2470</v>
      </c>
      <c r="B177" s="583"/>
      <c r="C177" s="719"/>
      <c r="D177" s="13" t="s">
        <v>2472</v>
      </c>
      <c r="E177" s="572"/>
      <c r="F177" s="573"/>
      <c r="G177" s="149"/>
      <c r="H177" s="149"/>
      <c r="I177" s="115"/>
      <c r="J177" s="116"/>
    </row>
    <row r="178" spans="1:10" s="44" customFormat="1" ht="16.5" thickBot="1" x14ac:dyDescent="0.3">
      <c r="A178" s="634" t="s">
        <v>2701</v>
      </c>
      <c r="B178" s="635"/>
      <c r="C178" s="635"/>
      <c r="D178" s="635"/>
      <c r="E178" s="635"/>
      <c r="F178" s="636"/>
      <c r="G178" s="149"/>
      <c r="H178" s="149"/>
      <c r="I178" s="115"/>
      <c r="J178" s="116"/>
    </row>
    <row r="179" spans="1:10" s="44" customFormat="1" ht="15.75" x14ac:dyDescent="0.25">
      <c r="A179" s="350" t="s">
        <v>2731</v>
      </c>
      <c r="B179" s="516"/>
      <c r="C179" s="617"/>
      <c r="D179" s="340" t="s">
        <v>2736</v>
      </c>
      <c r="E179" s="571" t="s">
        <v>2796</v>
      </c>
      <c r="F179" s="637"/>
      <c r="G179" s="149"/>
      <c r="H179" s="149"/>
      <c r="I179" s="115"/>
      <c r="J179" s="116"/>
    </row>
    <row r="180" spans="1:10" s="44" customFormat="1" ht="15.75" x14ac:dyDescent="0.25">
      <c r="A180" s="339" t="s">
        <v>2732</v>
      </c>
      <c r="B180" s="571" t="s">
        <v>2796</v>
      </c>
      <c r="C180" s="571"/>
      <c r="D180" s="340" t="s">
        <v>2738</v>
      </c>
      <c r="E180" s="571" t="s">
        <v>2796</v>
      </c>
      <c r="F180" s="637"/>
      <c r="G180" s="149"/>
      <c r="H180" s="149"/>
      <c r="I180" s="115"/>
      <c r="J180" s="116"/>
    </row>
    <row r="181" spans="1:10" s="44" customFormat="1" ht="15.75" x14ac:dyDescent="0.25">
      <c r="A181" s="339" t="s">
        <v>2733</v>
      </c>
      <c r="B181" s="571" t="s">
        <v>2796</v>
      </c>
      <c r="C181" s="571"/>
      <c r="D181" s="340" t="s">
        <v>2737</v>
      </c>
      <c r="E181" s="571" t="s">
        <v>2796</v>
      </c>
      <c r="F181" s="637"/>
      <c r="G181" s="149"/>
      <c r="H181" s="149"/>
      <c r="I181" s="115"/>
      <c r="J181" s="116"/>
    </row>
    <row r="182" spans="1:10" s="44" customFormat="1" ht="15.75" x14ac:dyDescent="0.25">
      <c r="A182" s="351" t="s">
        <v>2734</v>
      </c>
      <c r="B182" s="583" t="s">
        <v>2796</v>
      </c>
      <c r="C182" s="719"/>
      <c r="D182" s="369" t="s">
        <v>2739</v>
      </c>
      <c r="E182" s="312"/>
      <c r="F182" s="328" t="s">
        <v>1476</v>
      </c>
      <c r="G182" s="149"/>
      <c r="H182" s="149"/>
      <c r="I182" s="115"/>
      <c r="J182" s="116"/>
    </row>
    <row r="183" spans="1:10" s="44" customFormat="1" ht="16.5" thickBot="1" x14ac:dyDescent="0.3">
      <c r="A183" s="351" t="s">
        <v>2735</v>
      </c>
      <c r="B183" s="718" t="s">
        <v>2796</v>
      </c>
      <c r="C183" s="718"/>
      <c r="D183" s="733"/>
      <c r="E183" s="734"/>
      <c r="F183" s="735"/>
      <c r="G183" s="149"/>
      <c r="H183" s="149"/>
      <c r="I183" s="115"/>
      <c r="J183" s="116"/>
    </row>
    <row r="184" spans="1:10" s="44" customFormat="1" ht="16.5" thickBot="1" x14ac:dyDescent="0.3">
      <c r="A184" s="634" t="s">
        <v>2720</v>
      </c>
      <c r="B184" s="635"/>
      <c r="C184" s="635"/>
      <c r="D184" s="635"/>
      <c r="E184" s="635"/>
      <c r="F184" s="636"/>
      <c r="G184" s="149"/>
      <c r="H184" s="149"/>
      <c r="I184" s="115"/>
      <c r="J184" s="116"/>
    </row>
    <row r="185" spans="1:10" s="44" customFormat="1" ht="15.75" x14ac:dyDescent="0.25">
      <c r="A185" s="350" t="s">
        <v>2740</v>
      </c>
      <c r="B185" s="738"/>
      <c r="C185" s="739"/>
      <c r="D185" s="370" t="s">
        <v>2741</v>
      </c>
      <c r="E185" s="716" t="s">
        <v>2796</v>
      </c>
      <c r="F185" s="717"/>
      <c r="G185" s="149"/>
      <c r="H185" s="149"/>
      <c r="I185" s="115"/>
      <c r="J185" s="116"/>
    </row>
    <row r="186" spans="1:10" s="44" customFormat="1" ht="15.75" x14ac:dyDescent="0.25">
      <c r="A186" s="339" t="s">
        <v>2742</v>
      </c>
      <c r="B186" s="496"/>
      <c r="C186" s="602"/>
      <c r="D186" s="340" t="s">
        <v>2743</v>
      </c>
      <c r="E186" s="496"/>
      <c r="F186" s="497"/>
      <c r="G186" s="149"/>
      <c r="H186" s="149"/>
      <c r="I186" s="115"/>
      <c r="J186" s="116"/>
    </row>
    <row r="187" spans="1:10" s="44" customFormat="1" ht="15.75" x14ac:dyDescent="0.25">
      <c r="A187" s="339" t="s">
        <v>2744</v>
      </c>
      <c r="B187" s="496"/>
      <c r="C187" s="711"/>
      <c r="D187" s="340" t="s">
        <v>2745</v>
      </c>
      <c r="E187" s="496" t="s">
        <v>2796</v>
      </c>
      <c r="F187" s="497"/>
      <c r="G187" s="149"/>
      <c r="H187" s="149"/>
      <c r="I187" s="115"/>
      <c r="J187" s="116"/>
    </row>
    <row r="188" spans="1:10" s="44" customFormat="1" ht="36" customHeight="1" x14ac:dyDescent="0.25">
      <c r="A188" s="343" t="s">
        <v>2746</v>
      </c>
      <c r="B188" s="52"/>
      <c r="C188" s="53" t="s">
        <v>2796</v>
      </c>
      <c r="D188" s="344" t="s">
        <v>2747</v>
      </c>
      <c r="E188" s="712"/>
      <c r="F188" s="713"/>
      <c r="G188" s="149"/>
      <c r="H188" s="149"/>
      <c r="I188" s="115"/>
      <c r="J188" s="116"/>
    </row>
    <row r="189" spans="1:10" s="44" customFormat="1" ht="15.75" x14ac:dyDescent="0.25">
      <c r="A189" s="339" t="s">
        <v>2748</v>
      </c>
      <c r="B189" s="496" t="s">
        <v>2796</v>
      </c>
      <c r="C189" s="602"/>
      <c r="D189" s="340" t="s">
        <v>2749</v>
      </c>
      <c r="E189" s="496" t="s">
        <v>2796</v>
      </c>
      <c r="F189" s="497"/>
      <c r="G189" s="149"/>
      <c r="H189" s="149"/>
      <c r="I189" s="115"/>
      <c r="J189" s="116"/>
    </row>
    <row r="190" spans="1:10" s="44" customFormat="1" ht="15.75" x14ac:dyDescent="0.25">
      <c r="A190" s="339" t="s">
        <v>2750</v>
      </c>
      <c r="B190" s="496" t="s">
        <v>2796</v>
      </c>
      <c r="C190" s="602"/>
      <c r="D190" s="340" t="s">
        <v>2751</v>
      </c>
      <c r="E190" s="496" t="s">
        <v>2796</v>
      </c>
      <c r="F190" s="497"/>
      <c r="G190" s="149"/>
      <c r="H190" s="149"/>
      <c r="I190" s="115"/>
      <c r="J190" s="116"/>
    </row>
    <row r="191" spans="1:10" s="44" customFormat="1" ht="15.75" x14ac:dyDescent="0.25">
      <c r="A191" s="339" t="s">
        <v>2752</v>
      </c>
      <c r="B191" s="496"/>
      <c r="C191" s="602"/>
      <c r="D191" s="344" t="s">
        <v>2753</v>
      </c>
      <c r="E191" s="496"/>
      <c r="F191" s="497"/>
      <c r="G191" s="149"/>
      <c r="H191" s="149"/>
      <c r="I191" s="115"/>
      <c r="J191" s="116"/>
    </row>
    <row r="192" spans="1:10" s="44" customFormat="1" ht="16.5" thickBot="1" x14ac:dyDescent="0.3">
      <c r="A192" s="341" t="s">
        <v>2754</v>
      </c>
      <c r="B192" s="477" t="s">
        <v>2796</v>
      </c>
      <c r="C192" s="478"/>
      <c r="D192" s="342" t="s">
        <v>2755</v>
      </c>
      <c r="E192" s="477" t="s">
        <v>2796</v>
      </c>
      <c r="F192" s="557"/>
      <c r="G192" s="149"/>
      <c r="H192" s="149"/>
      <c r="I192" s="115"/>
      <c r="J192" s="116"/>
    </row>
    <row r="193" spans="1:10" s="44" customFormat="1" ht="16.5" thickBot="1" x14ac:dyDescent="0.3">
      <c r="A193" s="634" t="s">
        <v>2760</v>
      </c>
      <c r="B193" s="635"/>
      <c r="C193" s="635"/>
      <c r="D193" s="635"/>
      <c r="E193" s="635"/>
      <c r="F193" s="636"/>
      <c r="G193" s="149"/>
      <c r="H193" s="149"/>
      <c r="I193" s="115"/>
      <c r="J193" s="116"/>
    </row>
    <row r="194" spans="1:10" s="44" customFormat="1" ht="31.5" customHeight="1" x14ac:dyDescent="0.25">
      <c r="A194" s="412" t="s">
        <v>2756</v>
      </c>
      <c r="B194" s="474"/>
      <c r="C194" s="474"/>
      <c r="D194" s="338" t="s">
        <v>2757</v>
      </c>
      <c r="E194" s="656"/>
      <c r="F194" s="657"/>
      <c r="G194" s="149"/>
      <c r="H194" s="149"/>
      <c r="I194" s="115"/>
      <c r="J194" s="116"/>
    </row>
    <row r="195" spans="1:10" s="44" customFormat="1" ht="63" customHeight="1" x14ac:dyDescent="0.25">
      <c r="A195" s="339" t="s">
        <v>2758</v>
      </c>
      <c r="B195" s="690"/>
      <c r="C195" s="690"/>
      <c r="D195" s="690"/>
      <c r="E195" s="690"/>
      <c r="F195" s="691"/>
      <c r="G195" s="149"/>
      <c r="H195" s="149"/>
      <c r="I195" s="115"/>
      <c r="J195" s="116"/>
    </row>
    <row r="196" spans="1:10" s="44" customFormat="1" ht="63" customHeight="1" thickBot="1" x14ac:dyDescent="0.3">
      <c r="A196" s="341" t="s">
        <v>2759</v>
      </c>
      <c r="B196" s="692"/>
      <c r="C196" s="692"/>
      <c r="D196" s="692"/>
      <c r="E196" s="692"/>
      <c r="F196" s="693"/>
      <c r="G196" s="149"/>
      <c r="H196" s="149"/>
      <c r="I196" s="115"/>
      <c r="J196" s="116"/>
    </row>
    <row r="197" spans="1:10" customFormat="1" ht="16.5" thickBot="1" x14ac:dyDescent="0.25">
      <c r="A197" s="537" t="s">
        <v>2761</v>
      </c>
      <c r="B197" s="538"/>
      <c r="C197" s="538"/>
      <c r="D197" s="538"/>
      <c r="E197" s="538"/>
      <c r="F197" s="539"/>
    </row>
    <row r="198" spans="1:10" customFormat="1" ht="15.75" x14ac:dyDescent="0.25">
      <c r="A198" s="350" t="s">
        <v>2763</v>
      </c>
      <c r="B198" s="305"/>
      <c r="C198" s="304" t="s">
        <v>2554</v>
      </c>
      <c r="D198" s="368" t="s">
        <v>2765</v>
      </c>
      <c r="E198" s="663" t="s">
        <v>2796</v>
      </c>
      <c r="F198" s="664"/>
    </row>
    <row r="199" spans="1:10" customFormat="1" ht="15.75" x14ac:dyDescent="0.25">
      <c r="A199" s="363" t="s">
        <v>2764</v>
      </c>
      <c r="B199" s="662"/>
      <c r="C199" s="662"/>
      <c r="D199" s="340" t="s">
        <v>2766</v>
      </c>
      <c r="E199" s="662"/>
      <c r="F199" s="665"/>
    </row>
    <row r="200" spans="1:10" customFormat="1" ht="16.5" thickBot="1" x14ac:dyDescent="0.3">
      <c r="A200" s="363" t="s">
        <v>2768</v>
      </c>
      <c r="B200" s="730" t="s">
        <v>2796</v>
      </c>
      <c r="C200" s="731"/>
      <c r="D200" s="340" t="s">
        <v>2767</v>
      </c>
      <c r="E200" s="730"/>
      <c r="F200" s="732"/>
    </row>
    <row r="201" spans="1:10" customFormat="1" ht="16.5" thickBot="1" x14ac:dyDescent="0.25">
      <c r="A201" s="537" t="s">
        <v>2762</v>
      </c>
      <c r="B201" s="538"/>
      <c r="C201" s="538"/>
      <c r="D201" s="538"/>
      <c r="E201" s="538"/>
      <c r="F201" s="539"/>
    </row>
    <row r="202" spans="1:10" customFormat="1" ht="15.75" x14ac:dyDescent="0.25">
      <c r="A202" s="363" t="s">
        <v>2769</v>
      </c>
      <c r="B202" s="669"/>
      <c r="C202" s="728"/>
      <c r="D202" s="282" t="str">
        <f>"Number of characters (for checking): "&amp;LEN(B202)</f>
        <v>Number of characters (for checking): 0</v>
      </c>
      <c r="E202" s="724" t="s">
        <v>2774</v>
      </c>
      <c r="F202" s="725"/>
    </row>
    <row r="203" spans="1:10" customFormat="1" ht="15.75" x14ac:dyDescent="0.25">
      <c r="A203" s="363" t="s">
        <v>2770</v>
      </c>
      <c r="B203" s="650"/>
      <c r="C203" s="729"/>
      <c r="D203" s="282" t="str">
        <f>"Number of characters (for checking): "&amp;LEN(B203)</f>
        <v>Number of characters (for checking): 0</v>
      </c>
      <c r="E203" s="726" t="s">
        <v>2775</v>
      </c>
      <c r="F203" s="727"/>
    </row>
    <row r="204" spans="1:10" customFormat="1" ht="15.75" x14ac:dyDescent="0.25">
      <c r="A204" s="363" t="s">
        <v>2771</v>
      </c>
      <c r="B204" s="650"/>
      <c r="C204" s="729"/>
      <c r="D204" s="282" t="str">
        <f>"Number of characters (for checking): "&amp;LEN(B204)</f>
        <v>Number of characters (for checking): 0</v>
      </c>
      <c r="E204" s="726"/>
      <c r="F204" s="727"/>
    </row>
    <row r="205" spans="1:10" customFormat="1" ht="15.75" x14ac:dyDescent="0.25">
      <c r="A205" s="363" t="s">
        <v>2772</v>
      </c>
      <c r="B205" s="283" t="s">
        <v>2776</v>
      </c>
      <c r="C205" s="313"/>
      <c r="D205" s="282" t="str">
        <f>"Number of characters (for checking): "&amp;LEN(C205)</f>
        <v>Number of characters (for checking): 0</v>
      </c>
      <c r="E205" s="726" t="s">
        <v>2779</v>
      </c>
      <c r="F205" s="727"/>
    </row>
    <row r="206" spans="1:10" customFormat="1" ht="15.75" x14ac:dyDescent="0.25">
      <c r="A206" s="363" t="s">
        <v>2773</v>
      </c>
      <c r="B206" s="650"/>
      <c r="C206" s="729"/>
      <c r="D206" s="282" t="str">
        <f>"Number of characters (for checking): "&amp;LEN(B206)</f>
        <v>Number of characters (for checking): 0</v>
      </c>
      <c r="E206" s="726"/>
      <c r="F206" s="727"/>
    </row>
    <row r="207" spans="1:10" customFormat="1" ht="16.5" thickBot="1" x14ac:dyDescent="0.3">
      <c r="A207" s="363" t="s">
        <v>2778</v>
      </c>
      <c r="B207" s="283" t="s">
        <v>2777</v>
      </c>
      <c r="C207" s="283" t="str">
        <f>IF(E198=DD_LMIV!Z3,"16-18°C",IF(OR(E198=DD_LMIV!Z4,E198=DD_LMIV!Z5),"8-10°C",""))</f>
        <v/>
      </c>
      <c r="D207" s="282"/>
      <c r="E207" s="726" t="s">
        <v>2780</v>
      </c>
      <c r="F207" s="727"/>
    </row>
    <row r="208" spans="1:10" customFormat="1" ht="15.75" hidden="1" x14ac:dyDescent="0.25">
      <c r="A208" s="284" t="s">
        <v>1680</v>
      </c>
      <c r="B208" s="285"/>
      <c r="C208" s="285"/>
      <c r="D208" s="285"/>
      <c r="E208" s="285"/>
      <c r="F208" s="286"/>
    </row>
    <row r="209" spans="1:10" customFormat="1" ht="15.75" hidden="1" x14ac:dyDescent="0.25">
      <c r="A209" s="284"/>
      <c r="B209" s="285"/>
      <c r="C209" s="285"/>
      <c r="D209" s="285"/>
      <c r="E209" s="285"/>
      <c r="F209" s="286"/>
    </row>
    <row r="210" spans="1:10" customFormat="1" ht="15.75" hidden="1" x14ac:dyDescent="0.25">
      <c r="A210" s="284"/>
      <c r="B210" s="285"/>
      <c r="C210" s="285"/>
      <c r="D210" s="285"/>
      <c r="E210" s="285"/>
      <c r="F210" s="286"/>
    </row>
    <row r="211" spans="1:10" customFormat="1" ht="16.5" hidden="1" thickBot="1" x14ac:dyDescent="0.3">
      <c r="A211" s="287"/>
      <c r="B211" s="288"/>
      <c r="C211" s="288"/>
      <c r="D211" s="288"/>
      <c r="E211" s="288"/>
      <c r="F211" s="289"/>
    </row>
    <row r="212" spans="1:10" customFormat="1" ht="16.5" thickBot="1" x14ac:dyDescent="0.25">
      <c r="A212" s="537" t="s">
        <v>2781</v>
      </c>
      <c r="B212" s="538"/>
      <c r="C212" s="538"/>
      <c r="D212" s="538"/>
      <c r="E212" s="538"/>
      <c r="F212" s="539"/>
    </row>
    <row r="213" spans="1:10" customFormat="1" ht="15.75" x14ac:dyDescent="0.2">
      <c r="A213" s="350" t="s">
        <v>2782</v>
      </c>
      <c r="B213" s="658" t="s">
        <v>2796</v>
      </c>
      <c r="C213" s="659"/>
      <c r="D213" s="372" t="s">
        <v>2785</v>
      </c>
      <c r="E213" s="660"/>
      <c r="F213" s="661"/>
    </row>
    <row r="214" spans="1:10" customFormat="1" ht="15.75" x14ac:dyDescent="0.2">
      <c r="A214" s="340" t="s">
        <v>2783</v>
      </c>
      <c r="B214" s="65" t="s">
        <v>2796</v>
      </c>
      <c r="C214" s="97" t="str">
        <f>IFERROR(VLOOKUP(B214,'Dropdown Auswahl'!AU94:AV95,2,FALSE),"")</f>
        <v/>
      </c>
      <c r="D214" s="373" t="s">
        <v>2786</v>
      </c>
      <c r="E214" s="68"/>
      <c r="F214" s="84">
        <f>E213*$B$41</f>
        <v>0</v>
      </c>
    </row>
    <row r="215" spans="1:10" customFormat="1" ht="16.5" thickBot="1" x14ac:dyDescent="0.25">
      <c r="A215" s="371" t="s">
        <v>2784</v>
      </c>
      <c r="B215" s="264" t="s">
        <v>2796</v>
      </c>
      <c r="C215" s="263">
        <f>IFERROR(VLOOKUP(B215,'Dropdown Auswahl'!AD2:AE5,2,FALSE),"")</f>
        <v>0</v>
      </c>
      <c r="D215" s="374" t="s">
        <v>2787</v>
      </c>
      <c r="E215" s="69"/>
      <c r="F215" s="85" t="str">
        <f>IF($E$44='Dropdown Auswahl'!AQ93,E213*$B$47,IF($E$44='Dropdown Auswahl'!AQ94,$B$41*$B$47*E213,"0,00"))</f>
        <v>0,00</v>
      </c>
    </row>
    <row r="216" spans="1:10" s="43" customFormat="1" ht="16.5" thickBot="1" x14ac:dyDescent="0.3">
      <c r="A216" s="686" t="s">
        <v>2788</v>
      </c>
      <c r="B216" s="687"/>
      <c r="C216" s="687"/>
      <c r="D216" s="687"/>
      <c r="E216" s="687"/>
      <c r="F216" s="688"/>
      <c r="G216" s="152"/>
      <c r="H216" s="151"/>
      <c r="I216" s="144"/>
      <c r="J216" s="145"/>
    </row>
    <row r="217" spans="1:10" s="43" customFormat="1" ht="33" customHeight="1" thickBot="1" x14ac:dyDescent="0.3">
      <c r="A217" s="418" t="s">
        <v>2789</v>
      </c>
      <c r="B217" s="419" t="s">
        <v>205</v>
      </c>
      <c r="C217" s="419" t="s">
        <v>2790</v>
      </c>
      <c r="D217" s="420" t="s">
        <v>2791</v>
      </c>
      <c r="E217" s="421" t="s">
        <v>2792</v>
      </c>
      <c r="F217" s="422" t="s">
        <v>2793</v>
      </c>
      <c r="G217" s="152"/>
      <c r="H217" s="151"/>
      <c r="I217" s="144"/>
      <c r="J217" s="145"/>
    </row>
    <row r="218" spans="1:10" s="43" customFormat="1" ht="15.75" x14ac:dyDescent="0.25">
      <c r="A218" s="99"/>
      <c r="B218" s="57"/>
      <c r="C218" s="269"/>
      <c r="D218" s="270"/>
      <c r="E218" s="58"/>
      <c r="F218" s="28"/>
      <c r="G218" s="152"/>
      <c r="H218" s="151"/>
      <c r="I218" s="144"/>
      <c r="J218" s="145"/>
    </row>
    <row r="219" spans="1:10" s="43" customFormat="1" ht="15.75" x14ac:dyDescent="0.25">
      <c r="A219" s="29"/>
      <c r="B219" s="271"/>
      <c r="C219" s="269"/>
      <c r="D219" s="50"/>
      <c r="E219" s="54"/>
      <c r="F219" s="272"/>
      <c r="G219" s="152"/>
      <c r="H219" s="151"/>
      <c r="I219" s="144"/>
      <c r="J219" s="145"/>
    </row>
    <row r="220" spans="1:10" s="43" customFormat="1" ht="15.75" x14ac:dyDescent="0.25">
      <c r="A220" s="29"/>
      <c r="B220" s="271"/>
      <c r="C220" s="269"/>
      <c r="D220" s="50"/>
      <c r="E220" s="54"/>
      <c r="F220" s="272"/>
      <c r="G220" s="152"/>
      <c r="H220" s="151"/>
      <c r="I220" s="144"/>
      <c r="J220" s="145"/>
    </row>
    <row r="221" spans="1:10" s="43" customFormat="1" ht="15.75" x14ac:dyDescent="0.25">
      <c r="A221" s="29"/>
      <c r="B221" s="271"/>
      <c r="C221" s="269"/>
      <c r="D221" s="50"/>
      <c r="E221" s="54"/>
      <c r="F221" s="272"/>
      <c r="G221" s="152"/>
      <c r="H221" s="151"/>
      <c r="I221" s="144"/>
      <c r="J221" s="145"/>
    </row>
    <row r="222" spans="1:10" s="43" customFormat="1" ht="15.75" x14ac:dyDescent="0.25">
      <c r="A222" s="29"/>
      <c r="B222" s="271"/>
      <c r="C222" s="269"/>
      <c r="D222" s="50"/>
      <c r="E222" s="54"/>
      <c r="F222" s="272"/>
      <c r="G222" s="152"/>
      <c r="H222" s="151"/>
      <c r="I222" s="144"/>
      <c r="J222" s="145"/>
    </row>
    <row r="223" spans="1:10" s="43" customFormat="1" ht="15.75" x14ac:dyDescent="0.25">
      <c r="A223" s="29"/>
      <c r="B223" s="271"/>
      <c r="C223" s="269"/>
      <c r="D223" s="50"/>
      <c r="E223" s="54"/>
      <c r="F223" s="272"/>
      <c r="G223" s="152"/>
      <c r="H223" s="151"/>
      <c r="I223" s="144"/>
      <c r="J223" s="145"/>
    </row>
    <row r="224" spans="1:10" s="43" customFormat="1" ht="15.75" x14ac:dyDescent="0.25">
      <c r="A224" s="29"/>
      <c r="B224" s="271"/>
      <c r="C224" s="269"/>
      <c r="D224" s="50"/>
      <c r="E224" s="54"/>
      <c r="F224" s="272"/>
      <c r="G224" s="152"/>
      <c r="H224" s="151"/>
      <c r="I224" s="144"/>
      <c r="J224" s="145"/>
    </row>
    <row r="225" spans="1:10" s="43" customFormat="1" ht="15.75" x14ac:dyDescent="0.25">
      <c r="A225" s="29"/>
      <c r="B225" s="271"/>
      <c r="C225" s="269"/>
      <c r="D225" s="50"/>
      <c r="E225" s="54"/>
      <c r="F225" s="272"/>
      <c r="G225" s="152"/>
      <c r="H225" s="151"/>
      <c r="I225" s="144"/>
      <c r="J225" s="145"/>
    </row>
    <row r="226" spans="1:10" s="43" customFormat="1" ht="15.75" x14ac:dyDescent="0.25">
      <c r="A226" s="29"/>
      <c r="B226" s="271"/>
      <c r="C226" s="269"/>
      <c r="D226" s="50"/>
      <c r="E226" s="54"/>
      <c r="F226" s="272"/>
      <c r="G226" s="152"/>
      <c r="H226" s="151"/>
      <c r="I226" s="144"/>
      <c r="J226" s="145"/>
    </row>
    <row r="227" spans="1:10" s="43" customFormat="1" ht="15.75" x14ac:dyDescent="0.25">
      <c r="A227" s="29"/>
      <c r="B227" s="271"/>
      <c r="C227" s="269"/>
      <c r="D227" s="50"/>
      <c r="E227" s="54"/>
      <c r="F227" s="272"/>
      <c r="G227" s="152"/>
      <c r="H227" s="151"/>
      <c r="I227" s="144"/>
      <c r="J227" s="145"/>
    </row>
    <row r="228" spans="1:10" s="43" customFormat="1" ht="15.75" x14ac:dyDescent="0.25">
      <c r="A228" s="29"/>
      <c r="B228" s="271"/>
      <c r="C228" s="269"/>
      <c r="D228" s="50"/>
      <c r="E228" s="54"/>
      <c r="F228" s="272"/>
      <c r="G228" s="152"/>
      <c r="H228" s="151"/>
      <c r="I228" s="144"/>
      <c r="J228" s="145"/>
    </row>
    <row r="229" spans="1:10" s="43" customFormat="1" ht="15.75" x14ac:dyDescent="0.25">
      <c r="A229" s="29"/>
      <c r="B229" s="271"/>
      <c r="C229" s="269"/>
      <c r="D229" s="50"/>
      <c r="E229" s="54"/>
      <c r="F229" s="272"/>
      <c r="G229" s="152"/>
      <c r="H229" s="151"/>
      <c r="I229" s="144"/>
      <c r="J229" s="145"/>
    </row>
    <row r="230" spans="1:10" s="43" customFormat="1" ht="15.75" x14ac:dyDescent="0.25">
      <c r="A230" s="29"/>
      <c r="B230" s="271"/>
      <c r="C230" s="269"/>
      <c r="D230" s="50"/>
      <c r="E230" s="54"/>
      <c r="F230" s="272"/>
      <c r="G230" s="152"/>
      <c r="H230" s="151"/>
      <c r="I230" s="144"/>
      <c r="J230" s="145"/>
    </row>
    <row r="231" spans="1:10" s="43" customFormat="1" ht="15.75" x14ac:dyDescent="0.25">
      <c r="A231" s="29"/>
      <c r="B231" s="271"/>
      <c r="C231" s="269"/>
      <c r="D231" s="50"/>
      <c r="E231" s="54"/>
      <c r="F231" s="272"/>
      <c r="G231" s="152"/>
      <c r="H231" s="151"/>
      <c r="I231" s="144"/>
      <c r="J231" s="145"/>
    </row>
    <row r="232" spans="1:10" s="43" customFormat="1" ht="15.75" x14ac:dyDescent="0.25">
      <c r="A232" s="29"/>
      <c r="B232" s="271"/>
      <c r="C232" s="269"/>
      <c r="D232" s="50"/>
      <c r="E232" s="54"/>
      <c r="F232" s="272"/>
      <c r="G232" s="152"/>
      <c r="H232" s="151"/>
      <c r="I232" s="144"/>
      <c r="J232" s="145"/>
    </row>
    <row r="233" spans="1:10" s="43" customFormat="1" ht="15.75" x14ac:dyDescent="0.25">
      <c r="A233" s="29"/>
      <c r="B233" s="271"/>
      <c r="C233" s="269"/>
      <c r="D233" s="50"/>
      <c r="E233" s="54"/>
      <c r="F233" s="272"/>
      <c r="G233" s="152"/>
      <c r="H233" s="151"/>
      <c r="I233" s="144"/>
      <c r="J233" s="145"/>
    </row>
    <row r="234" spans="1:10" s="43" customFormat="1" ht="15.75" x14ac:dyDescent="0.25">
      <c r="A234" s="29"/>
      <c r="B234" s="271"/>
      <c r="C234" s="269"/>
      <c r="D234" s="50"/>
      <c r="E234" s="54"/>
      <c r="F234" s="272"/>
      <c r="G234" s="152"/>
      <c r="H234" s="151"/>
      <c r="I234" s="144"/>
      <c r="J234" s="145"/>
    </row>
    <row r="235" spans="1:10" s="43" customFormat="1" ht="15.75" x14ac:dyDescent="0.25">
      <c r="A235" s="29"/>
      <c r="B235" s="271"/>
      <c r="C235" s="269"/>
      <c r="D235" s="50"/>
      <c r="E235" s="54"/>
      <c r="F235" s="272"/>
      <c r="G235" s="152"/>
      <c r="H235" s="151"/>
      <c r="I235" s="144"/>
      <c r="J235" s="145"/>
    </row>
    <row r="236" spans="1:10" s="43" customFormat="1" ht="15.75" x14ac:dyDescent="0.25">
      <c r="A236" s="29"/>
      <c r="B236" s="271"/>
      <c r="C236" s="269"/>
      <c r="D236" s="50"/>
      <c r="E236" s="54"/>
      <c r="F236" s="272"/>
      <c r="G236" s="152"/>
      <c r="H236" s="151"/>
      <c r="I236" s="144"/>
      <c r="J236" s="145"/>
    </row>
    <row r="237" spans="1:10" s="43" customFormat="1" ht="16.5" thickBot="1" x14ac:dyDescent="0.3">
      <c r="A237" s="30"/>
      <c r="B237" s="273"/>
      <c r="C237" s="268"/>
      <c r="D237" s="51"/>
      <c r="E237" s="55"/>
      <c r="F237" s="274"/>
      <c r="G237" s="152"/>
      <c r="H237" s="151"/>
      <c r="I237" s="144"/>
      <c r="J237" s="145"/>
    </row>
  </sheetData>
  <sheetProtection algorithmName="SHA-512" hashValue="Aos/FFDK3KoOwyjOZdp1di57sEpy93pcbLbIGWZMBie56eAhtghMCEJeQjvHF5x2AKNsILWP7qch01r4PMnSiA==" saltValue="JcSlcxxWfAnQGova7CuIxw==" spinCount="100000" sheet="1" objects="1" scenarios="1"/>
  <dataConsolidate>
    <dataRefs count="1">
      <dataRef ref="B1" sheet="Product data sheet"/>
    </dataRefs>
  </dataConsolidate>
  <mergeCells count="238">
    <mergeCell ref="A12:C12"/>
    <mergeCell ref="A64:C64"/>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B177:C177"/>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A60:C60"/>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56" priority="350">
      <formula>AND(B15="")</formula>
    </cfRule>
  </conditionalFormatting>
  <conditionalFormatting sqref="B86:C86 E88">
    <cfRule type="expression" dxfId="355" priority="313">
      <formula>AND($B$85&lt;&gt;"",B86="")</formula>
    </cfRule>
  </conditionalFormatting>
  <conditionalFormatting sqref="E86:F86">
    <cfRule type="expression" dxfId="354" priority="311">
      <formula>AND($B$85&lt;&gt;"",E86="")</formula>
    </cfRule>
  </conditionalFormatting>
  <conditionalFormatting sqref="E87:F87">
    <cfRule type="expression" dxfId="353" priority="310">
      <formula>AND($B$85&lt;&gt;"",E87="")</formula>
    </cfRule>
  </conditionalFormatting>
  <conditionalFormatting sqref="E85:F85">
    <cfRule type="expression" dxfId="352" priority="262">
      <formula>AND($B$85&lt;&gt;"",E85="")</formula>
    </cfRule>
  </conditionalFormatting>
  <conditionalFormatting sqref="E78:F78">
    <cfRule type="expression" dxfId="351" priority="166">
      <formula>E78="Palettenvolumen plausibel"</formula>
    </cfRule>
    <cfRule type="expression" dxfId="350" priority="171">
      <formula>AND(E78="Palettenvolumen unplausibel",E82&lt;&gt;"")</formula>
    </cfRule>
  </conditionalFormatting>
  <conditionalFormatting sqref="C32">
    <cfRule type="expression" dxfId="349" priority="163">
      <formula>$C$32="GTIN-length plausible"</formula>
    </cfRule>
    <cfRule type="expression" dxfId="348" priority="167">
      <formula>$C$32="GTIN-length implausible"</formula>
    </cfRule>
  </conditionalFormatting>
  <conditionalFormatting sqref="C39">
    <cfRule type="expression" dxfId="347" priority="170">
      <formula>$C$39="GTIN-length implausible"</formula>
    </cfRule>
    <cfRule type="expression" dxfId="346" priority="182">
      <formula>$C$39="GTIN-length plausible"</formula>
    </cfRule>
  </conditionalFormatting>
  <conditionalFormatting sqref="C45">
    <cfRule type="expression" dxfId="345" priority="219">
      <formula>$C$45="GTIN-length unplausible"</formula>
    </cfRule>
    <cfRule type="expression" dxfId="344" priority="236">
      <formula>$C$45="GTIN-length plausible"</formula>
    </cfRule>
  </conditionalFormatting>
  <conditionalFormatting sqref="C77">
    <cfRule type="expression" dxfId="343" priority="158">
      <formula>$C$77="GTIN-Länge unplausibel"</formula>
    </cfRule>
    <cfRule type="expression" dxfId="342" priority="287">
      <formula>$C$77="GTIN-Länge plausibel"</formula>
    </cfRule>
  </conditionalFormatting>
  <conditionalFormatting sqref="E46:F46">
    <cfRule type="expression" dxfId="341" priority="246">
      <formula>AND($E$46="",$B$45="")</formula>
    </cfRule>
  </conditionalFormatting>
  <conditionalFormatting sqref="A103:F104 F105 A113:F184 A110:B111 A185:E185 A106:F109 A105:B105 A186:F215">
    <cfRule type="expression" dxfId="340" priority="4">
      <formula>$D$102=0</formula>
    </cfRule>
  </conditionalFormatting>
  <conditionalFormatting sqref="E103:F103">
    <cfRule type="expression" dxfId="339" priority="125">
      <formula>AND($D$102=1,$E$103="")</formula>
    </cfRule>
  </conditionalFormatting>
  <conditionalFormatting sqref="E104:F104">
    <cfRule type="expression" dxfId="338" priority="44">
      <formula>AND($D$102=1,$E$104="")</formula>
    </cfRule>
  </conditionalFormatting>
  <conditionalFormatting sqref="D105:E105">
    <cfRule type="expression" dxfId="337" priority="10">
      <formula>$D$102=0</formula>
    </cfRule>
  </conditionalFormatting>
  <dataValidations xWindow="1121" yWindow="631" count="94">
    <dataValidation type="whole" allowBlank="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F52:F57 C52:C57" xr:uid="{00000000-0002-0000-0000-000006000000}">
      <formula1>16</formula1>
    </dataValidation>
    <dataValidation allowBlank="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Supplier internal product number" prompt="Max. 15 alphanumeric characters"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Customs tariff number (2/2)" prompt="Put the last 3 digits here (digit 9 and 10 according to TARIC/EU. Digit 11 according to national application)._x000a_Please also put leading zeros."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9999999999999990</formula2>
    </dataValidation>
    <dataValidation type="decimal" allowBlank="1" showInputMessage="1" showErrorMessage="1" promptTitle="Base/sales/consumer unit" prompt="The base unit is usually the individual piece or the smallest consumer unit._x000a_In the case of displays, the GTIN of the display/display is entered here and the GTINs of the base articles are entered in the section regarding Displays at the very end." sqref="B32" xr:uid="{00000000-0002-0000-0000-000012000000}">
      <formula1>0</formula1>
      <formula2>9999999999999990</formula2>
    </dataValidation>
    <dataValidation type="decimal" allowBlank="1" showInputMessage="1" showErrorMessage="1" promptTitle="Net quantity" prompt="Put here the net quantity that is relevant for the consumer._x000a_e.g. 100g chocolate bar_x000a_100 (=net quantity) _x000a_G (=measuring unit) _x000a_bar (=type of packaging)"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Deposit value - packaging unit 2" prompt="Please enter here only the deposit value of the carrier (e.g. 1,50€ for an empty box)."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e" prompt="To be filled in only in case of changes. Not required for new articles."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9999999999999990</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Deposit value - packaging unit 1" prompt="Please enter here only the deposit value of the carrier (e.g. 1,50€ for an empty box)." sqref="E214" xr:uid="{00000000-0002-0000-0000-00002A000000}">
      <formula1>0</formula1>
      <formula2>9999</formula2>
    </dataValidation>
    <dataValidation type="decimal" allowBlank="1" showInputMessage="1" showErrorMessage="1" promptTitle="Deposit value - Base unit" prompt="Please enter only the deposit value of the individual item here (e.g. 0.08 for a 0.33l or 0.5l beer bottl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Pallet without GTIN" prompt="If the pallet doesn't have a GTIN, please leave this field empty and choose &quot;ZD&quot; as GTIN type in cell E77." sqref="B77" xr:uid="{00000000-0002-0000-0000-00002D000000}">
      <formula1>0</formula1>
      <formula2>99999999999999</formula2>
    </dataValidation>
    <dataValidation type="textLength" operator="equal" allowBlank="1" showInputMessage="1" showErrorMessage="1" error="Bitte überprüfen Sie die Anzahl der Zahlen" promptTitle="Customs tariff number (1/2)" prompt="Put the first 8 digits here (6 digits HS-code, 2 digits KN-code)_x000a_Please also put leading zeros." sqref="B51" xr:uid="{00000000-0002-0000-0000-00002E000000}">
      <formula1>8</formula1>
    </dataValidation>
    <dataValidation type="decimal" allowBlank="1" showInputMessage="1" showErrorMessage="1" errorTitle="Abmessung" error="Höhe/Breite/Tiefe nur nummerisch und nicht über 2,5 m" promptTitle="Euro Pallet - Width" prompt="For EUR-pallets width is always equal to 800mm or 80cm." sqref="B83" xr:uid="{00000000-0002-0000-0000-00002F000000}">
      <formula1>0</formula1>
      <formula2>2500</formula2>
    </dataValidation>
    <dataValidation type="decimal" allowBlank="1" showInputMessage="1" showErrorMessage="1" errorTitle="Abmessung" error="Höhe/Breite/Tiefe nur nummerisch und nicht über 2,5 m" promptTitle="Euro Pallet - Depth" prompt="For EUR-pallets depth is always equal to 1200mm or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6:F46 E40:F40"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ine text example" prompt="Please see the example on the right and the help column for text length per lin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D54:D57 A54:A57" xr:uid="{E1BAE853-A070-438B-BA6F-AC04E9463C00}"/>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ErrorMessage="1" promptTitle="Schalenfrüchte/Nüsse" prompt="Auszuwählen sofern verwendet oder daraus gewonnene Erzeugnisse verwendet. " sqref="C130" xr:uid="{85AB836F-DDE0-4977-ABF8-7B080821A0E1}">
      <formula1>Allergene_Namen_Schalen</formula1>
    </dataValidation>
    <dataValidation type="list" allowBlank="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Cereals containing gluten" prompt="If included, it must be mentioned by name on the right." sqref="B129" xr:uid="{FE01E612-E4BA-4708-A3DB-B05A2C299DC2}">
      <formula1>Allergene_Grad</formula1>
    </dataValidation>
    <dataValidation type="list" allowBlank="1" showInputMessage="1" showErrorMessage="1" promptTitle="Nuts" prompt="If included, it must be mentioned by name on the right."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Flavor types" prompt="Sequence: 1) Wine flavor types 2) Craftbeer and sparkling wine flavor types."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ings for the consumer" prompt="For example: &quot;Increased caffeine content. Not recommended for children and pregnant or lactating women.&quot; or &quot;May impair activity and attention in children.&quot; or &quot;May have a laxative effect if consumed in excess.&quot;." sqref="B110:F112" xr:uid="{35D103D3-572E-46B2-BA7B-77C451CB7458}"/>
    <dataValidation allowBlank="1" showInputMessage="1" showErrorMessage="1" promptTitle="Addition to sales name" prompt="e.g. indication of the cocoa content (e.g. 55% minimum) or the indication &quot;heat treated&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Latin name" prompt="The Latin name must be entered here. The trade name (e.g. trout) belongs in the sales description at the top of this section (below the pictures)." sqref="B179:C179" xr:uid="{91A66121-0D0F-4829-A71D-AC5DE2D959CF}"/>
    <dataValidation type="textLength" errorStyle="warning" allowBlank="1" showInputMessage="1" showErrorMessage="1" errorTitle="Formatfehler" error="Bitte geben Sie ein zulässiges Format ein, siehe Hilfetext an diesem Feld." promptTitle="Organic control system ref. no" prompt="The number shall be given in the following format:_x000a_&quot;country code&quot; - &quot;organic code&quot; - &quot;inspection body number&quot; (e.g. DE-ÖKO-001 or FR-BIO-01 o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 allowBlank="1" showInputMessage="1" showErrorMessage="1" promptTitle="Product sales name" prompt="e.g. Gouda" sqref="B103:C103" xr:uid="{6F617479-2CB9-4569-9A67-2DED2D59330E}"/>
    <dataValidation type="list" allowBlank="1" showInputMessage="1" showErrorMessage="1" promptTitle="Product subject to labeling?" prompt="If you are not sure whether the product has to be labelled, please check with the Federal Ministry of Food and Agriculture by clicking on the link on the right (yellow)." sqref="B102:C102" xr:uid="{690AD806-6C3A-4215-BB98-A2F58045ED09}">
      <formula1>Artikelart_LMIV</formula1>
    </dataValidation>
    <dataValidation type="textLength" operator="lessThan" allowBlank="1" showInputMessage="1" showErrorMessage="1" errorTitle="Only 782 char's possible!" promptTitle="Only 782 char's possible!" sqref="B106:F109" xr:uid="{FC3020C7-9E95-4033-8422-4A5FC6E4C1EB}">
      <formula1>783</formula1>
    </dataValidation>
  </dataValidations>
  <hyperlinks>
    <hyperlink ref="F102" r:id="rId1" xr:uid="{1A3584BB-CC10-4886-806A-11BE804D5897}"/>
    <hyperlink ref="A64:C64" r:id="rId2" display="You can find further information on the topic of measurements on the GS1 homepage:_x000a_https://www.gs1.org/docs/gdsn/3.1/GDSN_Package_Measurement_Rules.pdf" xr:uid="{6A0126D2-DF2F-49E2-A60A-DE2970ACBC49}"/>
  </hyperlinks>
  <pageMargins left="0.23622047244094491" right="0.23622047244094491" top="0.23622047244094491" bottom="0.23622047244094491" header="0" footer="0"/>
  <pageSetup paperSize="9" scale="50" fitToHeight="0" orientation="portrait" r:id="rId3"/>
  <headerFooter>
    <oddHeader>&amp;A</oddHeader>
    <oddFooter>Page &amp;P of &amp;N</oddFooter>
  </headerFooter>
  <rowBreaks count="2" manualBreakCount="2">
    <brk id="95" max="5" man="1"/>
    <brk id="192" max="5" man="1"/>
  </rowBreaks>
  <drawing r:id="rId4"/>
  <extLst>
    <ext xmlns:x14="http://schemas.microsoft.com/office/spreadsheetml/2009/9/main" uri="{78C0D931-6437-407d-A8EE-F0AAD7539E65}">
      <x14:conditionalFormattings>
        <x14:conditionalFormatting xmlns:xm="http://schemas.microsoft.com/office/excel/2006/main">
          <x14:cfRule type="expression" priority="11"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4"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9"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8"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7"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6"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5"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12"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7"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6"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4"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5"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42"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3"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4"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8"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7"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4"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7"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52"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7"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6"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42"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9"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6"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4"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22"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9"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9"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8" id="{E4B737EE-BF39-4B86-8FD0-51173BCDDE0A}">
            <xm:f>$D$12='Dropdown Auswahl'!$D$3</xm:f>
            <x14:dxf>
              <fill>
                <patternFill patternType="darkDown"/>
              </fill>
            </x14:dxf>
          </x14:cfRule>
          <x14:cfRule type="expression" priority="409"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3" id="{285C74E9-E991-4B93-9BA9-EB3D1D06532C}">
            <xm:f>OR($D$8='Dropdown Auswahl'!$B$2,$D$9='Dropdown Auswahl'!$B$2,$D$11='Dropdown Auswahl'!$B$2,$D$12='Dropdown Auswahl'!$B$2)</xm:f>
            <x14:dxf>
              <fill>
                <patternFill patternType="darkDown">
                  <bgColor theme="0"/>
                </patternFill>
              </fill>
            </x14:dxf>
          </x14:cfRule>
          <xm:sqref>A13:F57 F105 A65:F95 A100:F104 A113:F184 A110:B111 A185:E185 A106:F109 A105:B105 A186:F237</xm:sqref>
        </x14:conditionalFormatting>
        <x14:conditionalFormatting xmlns:xm="http://schemas.microsoft.com/office/excel/2006/main">
          <x14:cfRule type="expression" priority="454"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7"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62"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8"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7"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7"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6"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4"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10"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3"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6"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50"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202"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7" id="{6FE857FF-0521-4C7C-A334-3E5125120C7C}">
            <xm:f>$D$9='Dropdown Auswahl'!$AP$5</xm:f>
            <x14:dxf>
              <fill>
                <patternFill patternType="darkDown">
                  <bgColor theme="0"/>
                </patternFill>
              </fill>
            </x14:dxf>
          </x14:cfRule>
          <xm:sqref>B51:C57 B67:C68 B34:C35 E34:F35 E32 E67:F68 E51:F57 E169:F184 B173:C192 B172 E186:F192 E185</xm:sqref>
        </x14:conditionalFormatting>
        <x14:conditionalFormatting xmlns:xm="http://schemas.microsoft.com/office/excel/2006/main">
          <x14:cfRule type="expression" priority="194"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6"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9"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9"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5"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61"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3"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52"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7"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4"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41"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40"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9"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7"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6" id="{57D652A4-EF20-4EA3-B635-E6DB6435EA32}">
            <xm:f>OR($D$8='Dropdown Auswahl'!$B$2,$D$12='Dropdown Auswahl'!$B$2)</xm:f>
            <x14:dxf>
              <fill>
                <patternFill patternType="darkDown">
                  <bgColor theme="0"/>
                </patternFill>
              </fill>
            </x14:dxf>
          </x14:cfRule>
          <x14:cfRule type="expression" priority="1559"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3"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32"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30"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7"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9"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8"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6"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6"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4"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3"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22"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9"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3"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6"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80"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5"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6"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71"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9"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70"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8"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3"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9"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100"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7"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6"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5"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4"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3"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92"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91"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90"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7"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9"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8"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6"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32"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7"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8"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5"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40"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8"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6"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4"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5"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22"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8"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4"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4"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5"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4"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3"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52"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50"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30"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9"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8"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5" id="{670B0BEF-8F78-4172-AC00-546ECBBDCA2C}">
            <xm:f>$D$12&lt;&gt;'Dropdown Auswahl'!$D$3</xm:f>
            <x14:dxf>
              <fill>
                <patternFill patternType="darkDown">
                  <bgColor theme="0"/>
                </patternFill>
              </fill>
            </x14:dxf>
          </x14:cfRule>
          <xm:sqref>A100:F104 F105 A113:F184 A110:B111 A185:E185 A106:F109 A105:B105 A186:F215</xm:sqref>
        </x14:conditionalFormatting>
        <x14:conditionalFormatting xmlns:xm="http://schemas.microsoft.com/office/excel/2006/main">
          <x14:cfRule type="expression" priority="1455"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6"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7"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8"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9"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4"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5"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5" id="{CD3AD420-C251-4D3F-A031-DDFE7F6C3196}">
            <xm:f>OR($D$9&lt;&gt;'Dropdown Auswahl'!$AP$4,AND($D$8='Dropdown Auswahl'!$B$3,$D$9='Dropdown Auswahl'!$AP$4))</xm:f>
            <x14:dxf>
              <fill>
                <patternFill patternType="darkDown">
                  <bgColor theme="0"/>
                </patternFill>
              </fill>
            </x14:dxf>
          </x14:cfRule>
          <x14:cfRule type="expression" priority="1496"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7"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7"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9"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500"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502" id="{4C3B41E0-BE36-4AB8-81B6-2CD28022DD7D}">
            <xm:f>AND(B78="",$B$76='Dropdown Auswahl'!$B$3,$D$9&lt;&gt;'Dropdown Auswahl'!$AP$4)</xm:f>
            <x14:dxf>
              <fill>
                <patternFill>
                  <bgColor theme="5" tint="0.39994506668294322"/>
                </patternFill>
              </fill>
            </x14:dxf>
          </x14:cfRule>
          <xm:sqref>B78 E80</xm:sqref>
        </x14:conditionalFormatting>
        <x14:conditionalFormatting xmlns:xm="http://schemas.microsoft.com/office/excel/2006/main">
          <x14:cfRule type="expression" priority="1504" id="{E13937D1-AF0A-4BED-8493-3523D6BA8345}">
            <xm:f>AND(B78="",$B$76='Dropdown Auswahl'!$B$3,$D$9&lt;&gt;'Dropdown Auswahl'!$AP$4)</xm:f>
            <x14:dxf>
              <fill>
                <patternFill>
                  <bgColor theme="5" tint="0.39994506668294322"/>
                </patternFill>
              </fill>
            </x14:dxf>
          </x14:cfRule>
          <xm:sqref>B78:B83 E80:E83</xm:sqref>
        </x14:conditionalFormatting>
        <x14:conditionalFormatting xmlns:xm="http://schemas.microsoft.com/office/excel/2006/main">
          <x14:cfRule type="expression" priority="1507"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8"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9"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10"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11"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12"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3"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5" id="{17E5BB09-3CE8-431A-83B4-B9855CB92803}">
            <xm:f>AND($D$8='Dropdown Auswahl'!$B$4,OR($D$9='Dropdown Auswahl'!$AP$4,$D$9='Dropdown Auswahl'!$AP$5))</xm:f>
            <x14:dxf>
              <fill>
                <patternFill patternType="darkDown">
                  <bgColor theme="0"/>
                </patternFill>
              </fill>
            </x14:dxf>
          </x14:cfRule>
          <x14:cfRule type="expression" priority="1516"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5"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8"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4"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31" id="{69C624EA-8810-4DB6-8EA9-F69163B53C66}">
            <xm:f>AND($D$8='Dropdown Auswahl'!$B$3,$D$9&lt;&gt;'Dropdown Auswahl'!$AP$3,$D$9&lt;&gt;'Dropdown Auswahl'!$AP$4)</xm:f>
            <x14:dxf>
              <fill>
                <patternFill patternType="darkDown">
                  <bgColor theme="0"/>
                </patternFill>
              </fill>
            </x14:dxf>
          </x14:cfRule>
          <xm:sqref>B23:C25 E23:F25 B33:C36 E39:F39 E44:F45 B50:C57 E50:F57 B67:C68 E67:F68 B70:C71 E70:F71 B73:C74 E73:F74 E76:F77 B85:C89 B90:F91 B92:C95 E92:F95 E85:F88 E79:F83 B76:C83 B38:C41 E41:F41 B44:C47 E47:F47 E32:F35 B213:C215 E213:F215 B14:C21 E14:F21 B169:C171 B173:C192 B172 E169:F184 E186:F192 E185</xm:sqref>
        </x14:conditionalFormatting>
        <x14:conditionalFormatting xmlns:xm="http://schemas.microsoft.com/office/excel/2006/main">
          <x14:cfRule type="expression" priority="33" id="{599F8A91-92C3-4A98-AD6E-CC06E9458E42}">
            <xm:f>AND($D$8='Dropdown Auswahl'!$B$3,$D$9='Dropdown Auswahl'!$AP$3)</xm:f>
            <x14:dxf>
              <fill>
                <patternFill patternType="darkDown">
                  <bgColor theme="0"/>
                </patternFill>
              </fill>
            </x14:dxf>
          </x14:cfRule>
          <xm:sqref>B24:C24 E24:F25 B33:C33 B36:C36 E35:F35 E44:F45 B50:C57 E50:F57 B67:C68 E67:F68 B70:C71 E70:F71 B73:C74 E73:F74 B85:C89 B90:F91 B92:C95 E92:F95 E39:F39 E85:F88 A216:F237 B76:C83 E41:F41 E40 B44:C47 E47:F47 E46 E33:F33 B213:C215 E213:F215 B14:C21 E14:F21 E76:F83 B40:C40 B169:C171 B173:C192 B172 E169:F184 E186:F192 E185</xm:sqref>
        </x14:conditionalFormatting>
        <x14:conditionalFormatting xmlns:xm="http://schemas.microsoft.com/office/excel/2006/main">
          <x14:cfRule type="expression" priority="1597"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8"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602" id="{871934D1-A008-456C-9FAF-5F043E8D38FB}">
            <xm:f>AND(OR($D$11='Dropdown Auswahl'!$B$4,$D$11='Dropdown Auswahl'!$B$5),B45="",LEFT(E45,1)&lt;&gt;"Z",$B$44='Dropdown Auswahl'!$B$3)</xm:f>
            <x14:dxf>
              <fill>
                <patternFill>
                  <bgColor theme="5" tint="0.39994506668294322"/>
                </patternFill>
              </fill>
            </x14:dxf>
          </x14:cfRule>
          <x14:cfRule type="expression" priority="1603"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4" id="{67D6C5DA-A017-444F-8CC2-2073BA1E0C17}">
            <xm:f>AND($D$11='Dropdown Auswahl'!$B$3,$B$38='Dropdown Auswahl'!$B$3,$D$9='Dropdown Auswahl'!$AP$4,$B$39="")</xm:f>
            <x14:dxf>
              <fill>
                <patternFill patternType="solid">
                  <bgColor theme="5" tint="0.39994506668294322"/>
                </patternFill>
              </fill>
            </x14:dxf>
          </x14:cfRule>
          <x14:cfRule type="expression" priority="1605"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6"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7"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8" id="{A37F4D9A-5416-4C8C-B97C-E14E902F8AC3}">
            <xm:f>AND($B$32="",OR($D$9='Dropdown Auswahl'!$AP$5,$D$9='Dropdown Auswahl'!$AP$4))</xm:f>
            <x14:dxf>
              <fill>
                <patternFill>
                  <bgColor theme="5" tint="0.39994506668294322"/>
                </patternFill>
              </fill>
            </x14:dxf>
          </x14:cfRule>
          <x14:cfRule type="expression" priority="1609"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10"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82"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8" id="{8AC2F254-2F73-4CF5-B10F-F8D20029310B}">
            <xm:f>$B$102=DD_LMIV!$A$5</xm:f>
            <x14:dxf>
              <fill>
                <patternFill patternType="darkDown">
                  <bgColor theme="0"/>
                </patternFill>
              </fill>
            </x14:dxf>
          </x14:cfRule>
          <xm:sqref>A171:F184 A169:C170 D169:F169 A185:E185 A186:F215</xm:sqref>
        </x14:conditionalFormatting>
        <x14:conditionalFormatting xmlns:xm="http://schemas.microsoft.com/office/excel/2006/main">
          <x14:cfRule type="expression" priority="15" id="{310AA876-3F21-4EA0-8A28-BAF46A65AB3A}">
            <xm:f>$B$102=DD_LMIV!$A$6</xm:f>
            <x14:dxf>
              <fill>
                <patternFill patternType="darkDown">
                  <bgColor theme="0"/>
                </patternFill>
              </fill>
            </x14:dxf>
          </x14:cfRule>
          <x14:cfRule type="expression" priority="18" id="{795BD698-9816-412B-A633-9846731C42CB}">
            <xm:f>$B$102=DD_LMIV!$A$7</xm:f>
            <x14:dxf>
              <fill>
                <patternFill patternType="darkDown">
                  <bgColor theme="0"/>
                </patternFill>
              </fill>
            </x14:dxf>
          </x14:cfRule>
          <xm:sqref>A168:F170 A178:F184 A185:E185 A186:F215</xm:sqref>
        </x14:conditionalFormatting>
        <x14:conditionalFormatting xmlns:xm="http://schemas.microsoft.com/office/excel/2006/main">
          <x14:cfRule type="expression" priority="14" id="{166659C4-89E2-4E2C-B852-1BFE981C61E0}">
            <xm:f>$B$102=DD_LMIV!$A$8</xm:f>
            <x14:dxf>
              <fill>
                <patternFill patternType="darkDown">
                  <bgColor theme="0"/>
                </patternFill>
              </fill>
            </x14:dxf>
          </x14:cfRule>
          <xm:sqref>A168:F174 A184:F184 A185:E185 A186:F215</xm:sqref>
        </x14:conditionalFormatting>
        <x14:conditionalFormatting xmlns:xm="http://schemas.microsoft.com/office/excel/2006/main">
          <x14:cfRule type="expression" priority="16"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6" id="{05CF8EB6-FB7B-409E-817F-90A6C285F94F}">
            <xm:f>$B$102=DD_LMIV!$A$10</xm:f>
            <x14:dxf>
              <fill>
                <patternFill patternType="darkDown">
                  <bgColor theme="0"/>
                </patternFill>
              </fill>
            </x14:dxf>
          </x14:cfRule>
          <xm:sqref>A168:F184 A186:F192 A185:E185 A197:F215</xm:sqref>
        </x14:conditionalFormatting>
        <x14:conditionalFormatting xmlns:xm="http://schemas.microsoft.com/office/excel/2006/main">
          <x14:cfRule type="expression" priority="37" id="{C4687AC1-5D3D-4875-AEC7-72AD77789212}">
            <xm:f>$B$102=DD_LMIV!$A$11</xm:f>
            <x14:dxf>
              <fill>
                <patternFill patternType="darkDown">
                  <bgColor theme="0"/>
                </patternFill>
              </fill>
            </x14:dxf>
          </x14:cfRule>
          <xm:sqref>A168:F184 D198:F200 A199:C200 A186:F196 A185:E185 A201:F207</xm:sqref>
        </x14:conditionalFormatting>
        <x14:conditionalFormatting xmlns:xm="http://schemas.microsoft.com/office/excel/2006/main">
          <x14:cfRule type="expression" priority="49"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81"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4"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8"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5"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6"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9"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7" id="{1320F59C-27F8-48F4-8101-BC8270740BED}">
            <xm:f>$B$102=DD_LMIV!$A$14</xm:f>
            <x14:dxf>
              <fill>
                <patternFill patternType="darkDown">
                  <bgColor theme="0"/>
                </patternFill>
              </fill>
            </x14:dxf>
          </x14:cfRule>
          <xm:sqref>A168:F184 D198:F200 A199:C200 A186:F196 A185:E185 A201:F207</xm:sqref>
        </x14:conditionalFormatting>
        <x14:conditionalFormatting xmlns:xm="http://schemas.microsoft.com/office/excel/2006/main">
          <x14:cfRule type="expression" priority="105"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21" id="{6F9CB1F5-B61D-419A-A5C6-F112419660E3}">
            <xm:f>$B$102=DD_LMIV!$A$15</xm:f>
            <x14:dxf>
              <fill>
                <patternFill patternType="darkDown">
                  <bgColor theme="0"/>
                </patternFill>
              </fill>
            </x14:dxf>
          </x14:cfRule>
          <x14:cfRule type="expression" priority="23" id="{36737D64-BF4D-4E98-8B79-8C0B942CE7B6}">
            <xm:f>$B$102=DD_LMIV!$A$16</xm:f>
            <x14:dxf>
              <fill>
                <patternFill patternType="darkDown">
                  <bgColor theme="0"/>
                </patternFill>
              </fill>
            </x14:dxf>
          </x14:cfRule>
          <xm:sqref>A168:F184 A185:E185 A186:F207</xm:sqref>
        </x14:conditionalFormatting>
        <x14:conditionalFormatting xmlns:xm="http://schemas.microsoft.com/office/excel/2006/main">
          <x14:cfRule type="expression" priority="7" id="{8F5A7BEB-5850-4451-8D99-793D1FD72212}">
            <xm:f>$D$11='Dropdown Auswahl'!$B$3</xm:f>
            <x14:dxf>
              <fill>
                <patternFill patternType="darkDown">
                  <bgColor theme="0"/>
                </patternFill>
              </fill>
            </x14:dxf>
          </x14:cfRule>
          <xm:sqref>A103:C104 F105 A113:F184 A110:B111 A186:F196 A185:E185 A106:F109 A105:B105</xm:sqref>
        </x14:conditionalFormatting>
        <x14:conditionalFormatting xmlns:xm="http://schemas.microsoft.com/office/excel/2006/main">
          <x14:cfRule type="expression" priority="9" id="{C8A84BFE-1AEA-4A83-89AB-994EB020D50F}">
            <xm:f>$B$102=DD_LMIV!$A$4</xm:f>
            <x14:dxf>
              <fill>
                <patternFill patternType="darkDown">
                  <bgColor theme="0"/>
                </patternFill>
              </fill>
            </x14:dxf>
          </x14:cfRule>
          <xm:sqref>A171:F184 D170:F170 A185:E185 A186:F215</xm:sqref>
        </x14:conditionalFormatting>
        <x14:conditionalFormatting xmlns:xm="http://schemas.microsoft.com/office/excel/2006/main">
          <x14:cfRule type="expression" priority="12"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3"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7" id="{27C006E0-3D53-4CBE-9AA4-4FC3F6115DFC}">
            <xm:f>$E$169&lt;&gt;DD_LMIV!$Q$7</xm:f>
            <x14:dxf>
              <fill>
                <patternFill patternType="darkDown">
                  <bgColor theme="0"/>
                </patternFill>
              </fill>
            </x14:dxf>
          </x14:cfRule>
          <x14:cfRule type="expression" priority="185"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6"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5"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8" id="{F1F9D5BE-D56F-4BBA-9EA0-78E047982C72}">
            <xm:f>$E$172='Dropdown Auswahl'!$B$4</xm:f>
            <x14:dxf>
              <fill>
                <patternFill patternType="darkDown">
                  <bgColor theme="0"/>
                </patternFill>
              </fill>
            </x14:dxf>
          </x14:cfRule>
          <x14:cfRule type="expression" priority="114" id="{8B3DB82F-9547-492A-91C0-1CE108A07582}">
            <xm:f>AND($F$172="",$E$172='Dropdown Auswahl'!$B$3)</xm:f>
            <x14:dxf>
              <fill>
                <patternFill>
                  <bgColor theme="5" tint="0.39994506668294322"/>
                </patternFill>
              </fill>
            </x14:dxf>
          </x14:cfRule>
          <xm:sqref>F172</xm:sqref>
        </x14:conditionalFormatting>
        <x14:conditionalFormatting xmlns:xm="http://schemas.microsoft.com/office/excel/2006/main">
          <x14:cfRule type="expression" priority="45" id="{0E7AF28C-BFCC-4A2C-BF83-9508A2BA2970}">
            <xm:f>$D$8='Dropdown Auswahl'!$B$3</xm:f>
            <x14:dxf>
              <fill>
                <patternFill patternType="darkDown">
                  <bgColor theme="0"/>
                </patternFill>
              </fill>
            </x14:dxf>
          </x14:cfRule>
          <xm:sqref>A100:F102</xm:sqref>
        </x14:conditionalFormatting>
        <x14:conditionalFormatting xmlns:xm="http://schemas.microsoft.com/office/excel/2006/main">
          <x14:cfRule type="expression" priority="2" id="{B39F12B4-8925-4C03-93F9-FFF3DD9127C7}">
            <xm:f>AND(B52="",$D$9&lt;&gt;'Dropdown Auswahl'!$AP$2)</xm:f>
            <x14:dxf>
              <fill>
                <patternFill>
                  <bgColor theme="5" tint="0.39994506668294322"/>
                </patternFill>
              </fill>
            </x14:dxf>
          </x14:cfRule>
          <xm:sqref>B52</xm:sqref>
        </x14:conditionalFormatting>
        <x14:conditionalFormatting xmlns:xm="http://schemas.microsoft.com/office/excel/2006/main">
          <x14:cfRule type="expression" priority="1" id="{EF695F9E-1AAA-4466-BBEE-93939C291818}">
            <xm:f>AND(B53="",$D$11='Dropdown Auswahl'!$B$3)</xm:f>
            <x14:dxf>
              <fill>
                <patternFill>
                  <bgColor theme="5" tint="0.39994506668294322"/>
                </patternFill>
              </fill>
            </x14:dxf>
          </x14:cfRule>
          <xm:sqref>B53:B57 E53:E57</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 stacking factor" prompt="Factor 1 means pallets can't be stacked during transpor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Displays" prompt="If you select &quot;Display&quot; here, it's mandatory to complete the display components at the very bottom of this tab._x000a_" xr:uid="{00000000-0002-0000-0000-000045000000}">
          <x14:formula1>
            <xm:f>'Dropdown Auswahl'!$D$2:$D$4</xm:f>
          </x14:formula1>
          <xm:sqref>D12</xm:sqref>
        </x14:dataValidation>
        <x14:dataValidation type="list" allowBlank="1" showInputMessage="1" showErrorMessage="1" promptTitle="Measuring unit" prompt="e.g. 100g chocolate bar_x000a_100 (=net quantity) _x000a_G (=measuring unit) _x000a_bar (=type of packaging)"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If you are submitting your product master data via GDSN-pool you have to report significantly less attributes (only GLN, GTIN and product name)" xr:uid="{00000000-0002-0000-0000-000048000000}">
          <x14:formula1>
            <xm:f>'Dropdown Auswahl'!$B$2:$B$4</xm:f>
          </x14:formula1>
          <xm:sqref>D8</xm:sqref>
        </x14:dataValidation>
        <x14:dataValidation type="list" allowBlank="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Tab &quot;Add. Information...&quot;" prompt="If you select &quot;Yes&quot; here, it's mandatory to fill the additional excel-sheet &quot;Add. information private labels&quot; which you can find on a separate tab (yellow) in this document."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Type of packaging" prompt="e.g. 100g chocolate bar_x000a_100 (=net quantity) _x000a_G (=measuring unit) _x000a_bar (=type of packaging)" xr:uid="{00000000-0002-0000-0000-00005B000000}">
          <x14:formula1>
            <xm:f>'Dropdown Auswahl'!$L$2:$L$140</xm:f>
          </x14:formula1>
          <xm:sqref>B35</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list" allowBlank="1" showInputMessage="1" showErrorMessage="1" xr:uid="{FF8070CE-D11E-4D0F-8683-B5B7C094036B}">
          <x14:formula1>
            <xm:f>'Dropdown Auswahl'!$X$2:$X$737</xm:f>
          </x14:formula1>
          <xm:sqref>E54:E57 B54:B57</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Gross weight" prompt="Inkl. the loading equipmen (in case of EUR-pallet ca. 25 Kg)"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42"/>
  <sheetViews>
    <sheetView topLeftCell="V1" zoomScaleNormal="100" workbookViewId="0">
      <selection activeCell="Z6" sqref="Z6"/>
    </sheetView>
  </sheetViews>
  <sheetFormatPr baseColWidth="10"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4"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27.125" style="74"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0" customFormat="1" x14ac:dyDescent="0.25">
      <c r="A1" s="70" t="s">
        <v>40</v>
      </c>
      <c r="B1" s="70" t="s">
        <v>419</v>
      </c>
      <c r="C1" s="266" t="s">
        <v>1675</v>
      </c>
      <c r="D1" s="740" t="s">
        <v>206</v>
      </c>
      <c r="E1" s="740"/>
      <c r="F1" s="740" t="s">
        <v>210</v>
      </c>
      <c r="G1" s="740"/>
      <c r="H1" s="70" t="s">
        <v>47</v>
      </c>
      <c r="I1" s="70" t="s">
        <v>399</v>
      </c>
      <c r="J1" s="740" t="s">
        <v>48</v>
      </c>
      <c r="K1" s="740"/>
      <c r="L1" s="740" t="s">
        <v>416</v>
      </c>
      <c r="M1" s="740"/>
      <c r="N1" s="101" t="s">
        <v>417</v>
      </c>
      <c r="O1" s="70" t="s">
        <v>418</v>
      </c>
      <c r="P1" s="740" t="s">
        <v>420</v>
      </c>
      <c r="Q1" s="740"/>
      <c r="R1" s="71" t="s">
        <v>42</v>
      </c>
      <c r="S1" s="70" t="s">
        <v>421</v>
      </c>
      <c r="T1" s="742" t="s">
        <v>41</v>
      </c>
      <c r="U1" s="742"/>
      <c r="V1" s="740" t="s">
        <v>39</v>
      </c>
      <c r="W1" s="740"/>
      <c r="X1" s="740" t="s">
        <v>422</v>
      </c>
      <c r="Y1" s="740"/>
      <c r="Z1" s="741" t="s">
        <v>423</v>
      </c>
      <c r="AA1" s="740"/>
      <c r="AB1" s="740" t="s">
        <v>424</v>
      </c>
      <c r="AC1" s="740"/>
      <c r="AD1" s="740" t="s">
        <v>426</v>
      </c>
      <c r="AE1" s="740"/>
      <c r="AF1" s="740" t="s">
        <v>425</v>
      </c>
      <c r="AG1" s="740"/>
      <c r="AH1" s="70" t="s">
        <v>9</v>
      </c>
      <c r="AI1" s="70" t="s">
        <v>427</v>
      </c>
      <c r="AJ1" s="70" t="s">
        <v>46</v>
      </c>
      <c r="AK1" s="70" t="s">
        <v>43</v>
      </c>
      <c r="AL1" s="70" t="s">
        <v>44</v>
      </c>
      <c r="AM1" s="70" t="s">
        <v>45</v>
      </c>
      <c r="AN1" s="72" t="s">
        <v>428</v>
      </c>
      <c r="AO1" s="72" t="s">
        <v>436</v>
      </c>
      <c r="AP1" s="72" t="s">
        <v>437</v>
      </c>
      <c r="AQ1" s="740" t="s">
        <v>486</v>
      </c>
      <c r="AR1" s="740"/>
      <c r="AS1" s="740" t="s">
        <v>1006</v>
      </c>
      <c r="AT1" s="740"/>
      <c r="AU1" s="740" t="s">
        <v>1018</v>
      </c>
      <c r="AV1" s="740"/>
      <c r="AW1" s="278" t="s">
        <v>1676</v>
      </c>
    </row>
    <row r="2" spans="1:49" x14ac:dyDescent="0.25">
      <c r="A2" s="3" t="s">
        <v>2794</v>
      </c>
      <c r="B2" s="3" t="s">
        <v>2796</v>
      </c>
      <c r="C2" s="3" t="s">
        <v>2796</v>
      </c>
      <c r="D2" s="3" t="s">
        <v>2796</v>
      </c>
      <c r="F2" s="3" t="s">
        <v>479</v>
      </c>
      <c r="G2" s="3" t="s">
        <v>211</v>
      </c>
      <c r="H2" s="3" t="s">
        <v>2799</v>
      </c>
      <c r="I2" s="2" t="s">
        <v>2801</v>
      </c>
      <c r="J2" s="3" t="s">
        <v>2823</v>
      </c>
      <c r="K2" s="3" t="s">
        <v>53</v>
      </c>
      <c r="L2" s="2" t="s">
        <v>2831</v>
      </c>
      <c r="M2" s="3" t="s">
        <v>65</v>
      </c>
      <c r="N2" s="4" t="s">
        <v>2478</v>
      </c>
      <c r="O2" s="3" t="s">
        <v>2482</v>
      </c>
      <c r="P2" s="2" t="s">
        <v>2831</v>
      </c>
      <c r="Q2" s="3" t="s">
        <v>65</v>
      </c>
      <c r="R2" s="4" t="s">
        <v>2942</v>
      </c>
      <c r="S2" s="3" t="s">
        <v>2795</v>
      </c>
      <c r="T2" s="4" t="s">
        <v>2950</v>
      </c>
      <c r="U2" s="4" t="s">
        <v>1019</v>
      </c>
      <c r="V2" s="2" t="s">
        <v>683</v>
      </c>
      <c r="W2" s="2" t="s">
        <v>682</v>
      </c>
      <c r="X2" s="2" t="s">
        <v>1134</v>
      </c>
      <c r="Y2" s="2" t="s">
        <v>1135</v>
      </c>
      <c r="Z2" s="462" t="s">
        <v>3911</v>
      </c>
      <c r="AA2" s="74" t="s">
        <v>1027</v>
      </c>
      <c r="AB2" s="4" t="s">
        <v>3100</v>
      </c>
      <c r="AC2" s="4" t="s">
        <v>1014</v>
      </c>
      <c r="AD2" s="3" t="s">
        <v>2796</v>
      </c>
      <c r="AE2" s="3"/>
      <c r="AF2" s="2" t="s">
        <v>980</v>
      </c>
      <c r="AG2" s="38">
        <v>200</v>
      </c>
      <c r="AH2" s="3" t="s">
        <v>2796</v>
      </c>
      <c r="AI2" s="3" t="s">
        <v>2796</v>
      </c>
      <c r="AJ2" s="3" t="s">
        <v>3109</v>
      </c>
      <c r="AK2" s="3" t="s">
        <v>3118</v>
      </c>
      <c r="AL2" s="3" t="s">
        <v>3121</v>
      </c>
      <c r="AM2" s="3" t="s">
        <v>3147</v>
      </c>
      <c r="AN2" s="39" t="s">
        <v>2796</v>
      </c>
      <c r="AO2" s="39" t="s">
        <v>2796</v>
      </c>
      <c r="AP2" s="39" t="s">
        <v>2796</v>
      </c>
      <c r="AQ2" s="74" t="s">
        <v>2796</v>
      </c>
      <c r="AR2" s="56" t="str">
        <f>""</f>
        <v/>
      </c>
      <c r="AS2" s="2" t="s">
        <v>3165</v>
      </c>
      <c r="AT2" s="74">
        <v>1</v>
      </c>
      <c r="AU2" s="7" t="s">
        <v>2796</v>
      </c>
      <c r="AV2" s="73"/>
      <c r="AW2" s="2" t="s">
        <v>2478</v>
      </c>
    </row>
    <row r="3" spans="1:49" x14ac:dyDescent="0.25">
      <c r="A3" s="3" t="s">
        <v>2795</v>
      </c>
      <c r="B3" s="3" t="s">
        <v>2794</v>
      </c>
      <c r="C3" s="3" t="s">
        <v>2795</v>
      </c>
      <c r="D3" s="3" t="s">
        <v>2798</v>
      </c>
      <c r="E3" s="4" t="s">
        <v>489</v>
      </c>
      <c r="F3" s="3" t="s">
        <v>480</v>
      </c>
      <c r="G3" s="3" t="s">
        <v>212</v>
      </c>
      <c r="H3" s="3" t="s">
        <v>2800</v>
      </c>
      <c r="I3" s="2" t="s">
        <v>2802</v>
      </c>
      <c r="J3" s="3" t="s">
        <v>2824</v>
      </c>
      <c r="K3" s="3" t="s">
        <v>54</v>
      </c>
      <c r="L3" s="2" t="s">
        <v>2832</v>
      </c>
      <c r="M3" s="3" t="s">
        <v>81</v>
      </c>
      <c r="N3" s="4" t="s">
        <v>2481</v>
      </c>
      <c r="O3" s="3" t="s">
        <v>2483</v>
      </c>
      <c r="P3" s="2" t="s">
        <v>2832</v>
      </c>
      <c r="Q3" s="3" t="s">
        <v>81</v>
      </c>
      <c r="R3" s="4" t="s">
        <v>2943</v>
      </c>
      <c r="S3" s="3" t="s">
        <v>2945</v>
      </c>
      <c r="T3" s="4" t="s">
        <v>2951</v>
      </c>
      <c r="U3" s="4" t="s">
        <v>1020</v>
      </c>
      <c r="V3" s="2" t="s">
        <v>701</v>
      </c>
      <c r="W3" s="2" t="s">
        <v>700</v>
      </c>
      <c r="X3" s="2" t="s">
        <v>1721</v>
      </c>
      <c r="Y3" s="2" t="s">
        <v>1722</v>
      </c>
      <c r="Z3" s="462" t="s">
        <v>3912</v>
      </c>
      <c r="AA3" s="74" t="s">
        <v>1028</v>
      </c>
      <c r="AB3" s="4" t="s">
        <v>3101</v>
      </c>
      <c r="AC3" s="4" t="s">
        <v>1016</v>
      </c>
      <c r="AD3" s="3" t="s">
        <v>3105</v>
      </c>
      <c r="AE3" s="3" t="s">
        <v>1022</v>
      </c>
      <c r="AF3" s="2" t="s">
        <v>981</v>
      </c>
      <c r="AG3" s="38">
        <v>201</v>
      </c>
      <c r="AH3" s="3" t="s">
        <v>3107</v>
      </c>
      <c r="AI3" s="7">
        <v>1</v>
      </c>
      <c r="AJ3" s="3" t="s">
        <v>3110</v>
      </c>
      <c r="AK3" s="3" t="s">
        <v>3119</v>
      </c>
      <c r="AL3" s="3" t="s">
        <v>3122</v>
      </c>
      <c r="AM3" s="3" t="s">
        <v>3148</v>
      </c>
      <c r="AN3" s="3" t="s">
        <v>3153</v>
      </c>
      <c r="AO3" s="39" t="s">
        <v>3156</v>
      </c>
      <c r="AP3" s="39" t="s">
        <v>3159</v>
      </c>
      <c r="AQ3" s="74" t="s">
        <v>3162</v>
      </c>
      <c r="AR3" s="2" t="s">
        <v>62</v>
      </c>
      <c r="AS3" s="2" t="s">
        <v>3166</v>
      </c>
      <c r="AT3" s="74">
        <v>2</v>
      </c>
      <c r="AU3" s="2" t="s">
        <v>3178</v>
      </c>
      <c r="AV3" s="2" t="s">
        <v>1024</v>
      </c>
      <c r="AW3" s="2" t="s">
        <v>2484</v>
      </c>
    </row>
    <row r="4" spans="1:49" x14ac:dyDescent="0.25">
      <c r="B4" s="3" t="s">
        <v>2795</v>
      </c>
      <c r="D4" s="3" t="s">
        <v>209</v>
      </c>
      <c r="E4" s="4">
        <v>12</v>
      </c>
      <c r="F4" s="3" t="s">
        <v>481</v>
      </c>
      <c r="G4" s="3" t="s">
        <v>58</v>
      </c>
      <c r="I4" s="2" t="s">
        <v>2803</v>
      </c>
      <c r="J4" s="3" t="s">
        <v>2825</v>
      </c>
      <c r="K4" s="3" t="s">
        <v>55</v>
      </c>
      <c r="L4" s="2" t="s">
        <v>2833</v>
      </c>
      <c r="M4" s="3" t="s">
        <v>69</v>
      </c>
      <c r="P4" s="2" t="s">
        <v>2833</v>
      </c>
      <c r="Q4" s="3" t="s">
        <v>69</v>
      </c>
      <c r="R4" s="4" t="s">
        <v>2944</v>
      </c>
      <c r="S4" s="3" t="s">
        <v>2946</v>
      </c>
      <c r="T4" s="4" t="s">
        <v>2952</v>
      </c>
      <c r="U4" s="4" t="s">
        <v>1021</v>
      </c>
      <c r="V4" s="2" t="s">
        <v>2954</v>
      </c>
      <c r="W4" s="2" t="s">
        <v>688</v>
      </c>
      <c r="X4" s="2" t="s">
        <v>1723</v>
      </c>
      <c r="Y4" s="296" t="s">
        <v>1724</v>
      </c>
      <c r="Z4" s="462" t="s">
        <v>3913</v>
      </c>
      <c r="AA4" s="74" t="s">
        <v>1029</v>
      </c>
      <c r="AB4" s="4" t="s">
        <v>3102</v>
      </c>
      <c r="AC4" s="4" t="s">
        <v>213</v>
      </c>
      <c r="AD4" s="3" t="s">
        <v>1023</v>
      </c>
      <c r="AE4" s="3" t="s">
        <v>753</v>
      </c>
      <c r="AF4" s="2" t="s">
        <v>982</v>
      </c>
      <c r="AG4" s="38">
        <v>202</v>
      </c>
      <c r="AH4" s="3" t="s">
        <v>3108</v>
      </c>
      <c r="AI4" s="7">
        <v>2</v>
      </c>
      <c r="AJ4" s="3" t="s">
        <v>3111</v>
      </c>
      <c r="AK4" s="3" t="s">
        <v>3120</v>
      </c>
      <c r="AL4" s="3" t="s">
        <v>3123</v>
      </c>
      <c r="AM4" s="3" t="s">
        <v>3149</v>
      </c>
      <c r="AN4" s="3" t="s">
        <v>3154</v>
      </c>
      <c r="AO4" s="39" t="s">
        <v>3157</v>
      </c>
      <c r="AP4" s="2" t="s">
        <v>3160</v>
      </c>
      <c r="AQ4" s="74" t="s">
        <v>3163</v>
      </c>
      <c r="AR4" s="2" t="s">
        <v>487</v>
      </c>
      <c r="AS4" s="2" t="s">
        <v>3167</v>
      </c>
      <c r="AT4" s="74">
        <v>3</v>
      </c>
      <c r="AU4" s="2" t="s">
        <v>3179</v>
      </c>
      <c r="AV4" s="2" t="s">
        <v>1025</v>
      </c>
    </row>
    <row r="5" spans="1:49" x14ac:dyDescent="0.25">
      <c r="B5" s="4" t="s">
        <v>2797</v>
      </c>
      <c r="C5" s="4"/>
      <c r="F5" s="3" t="s">
        <v>482</v>
      </c>
      <c r="G5" s="3" t="s">
        <v>216</v>
      </c>
      <c r="I5" s="2" t="s">
        <v>2804</v>
      </c>
      <c r="J5" s="3" t="s">
        <v>2826</v>
      </c>
      <c r="K5" s="3" t="s">
        <v>56</v>
      </c>
      <c r="L5" s="2" t="s">
        <v>2834</v>
      </c>
      <c r="M5" s="3" t="s">
        <v>73</v>
      </c>
      <c r="P5" s="2" t="s">
        <v>2834</v>
      </c>
      <c r="Q5" s="3" t="s">
        <v>73</v>
      </c>
      <c r="S5" s="3" t="s">
        <v>2947</v>
      </c>
      <c r="V5" s="2" t="s">
        <v>2955</v>
      </c>
      <c r="W5" s="2" t="s">
        <v>747</v>
      </c>
      <c r="X5" s="2" t="s">
        <v>1725</v>
      </c>
      <c r="Y5" s="2" t="s">
        <v>1047</v>
      </c>
      <c r="Z5" s="462" t="s">
        <v>3914</v>
      </c>
      <c r="AA5" s="74" t="s">
        <v>1030</v>
      </c>
      <c r="AB5" s="4" t="s">
        <v>3103</v>
      </c>
      <c r="AC5" s="4" t="s">
        <v>1017</v>
      </c>
      <c r="AD5" s="3" t="s">
        <v>3106</v>
      </c>
      <c r="AE5" s="3" t="s">
        <v>838</v>
      </c>
      <c r="AF5" s="2" t="s">
        <v>983</v>
      </c>
      <c r="AG5" s="38">
        <v>203</v>
      </c>
      <c r="AI5" s="7">
        <v>3</v>
      </c>
      <c r="AJ5" s="3" t="s">
        <v>3112</v>
      </c>
      <c r="AL5" s="3" t="s">
        <v>3124</v>
      </c>
      <c r="AM5" s="3" t="s">
        <v>3150</v>
      </c>
      <c r="AN5" s="3" t="s">
        <v>2559</v>
      </c>
      <c r="AO5" s="39" t="s">
        <v>3158</v>
      </c>
      <c r="AP5" s="39" t="s">
        <v>3161</v>
      </c>
      <c r="AQ5" s="74" t="s">
        <v>3164</v>
      </c>
      <c r="AR5" s="2" t="s">
        <v>488</v>
      </c>
      <c r="AS5" s="2" t="s">
        <v>3168</v>
      </c>
      <c r="AT5" s="74" t="s">
        <v>1007</v>
      </c>
    </row>
    <row r="6" spans="1:49" x14ac:dyDescent="0.25">
      <c r="B6" s="4"/>
      <c r="C6" s="4"/>
      <c r="F6" s="3" t="s">
        <v>485</v>
      </c>
      <c r="G6" s="3" t="s">
        <v>214</v>
      </c>
      <c r="I6" s="2" t="s">
        <v>2805</v>
      </c>
      <c r="J6" s="3" t="s">
        <v>51</v>
      </c>
      <c r="K6" s="3" t="s">
        <v>57</v>
      </c>
      <c r="L6" s="2" t="s">
        <v>2835</v>
      </c>
      <c r="M6" s="3" t="s">
        <v>77</v>
      </c>
      <c r="P6" s="2" t="s">
        <v>2835</v>
      </c>
      <c r="Q6" s="3" t="s">
        <v>77</v>
      </c>
      <c r="S6" s="3" t="s">
        <v>2948</v>
      </c>
      <c r="V6" s="2" t="s">
        <v>680</v>
      </c>
      <c r="W6" s="2" t="s">
        <v>679</v>
      </c>
      <c r="X6" s="2" t="s">
        <v>1726</v>
      </c>
      <c r="Y6" s="2" t="s">
        <v>1727</v>
      </c>
      <c r="Z6" s="463" t="s">
        <v>3915</v>
      </c>
      <c r="AA6" s="74" t="s">
        <v>3916</v>
      </c>
      <c r="AB6" s="4" t="s">
        <v>3104</v>
      </c>
      <c r="AC6" s="4" t="s">
        <v>1015</v>
      </c>
      <c r="AD6" s="4"/>
      <c r="AE6" s="4"/>
      <c r="AF6" s="2" t="s">
        <v>984</v>
      </c>
      <c r="AG6" s="38">
        <v>204</v>
      </c>
      <c r="AI6" s="7">
        <v>4</v>
      </c>
      <c r="AJ6" s="3" t="s">
        <v>3113</v>
      </c>
      <c r="AL6" s="3" t="s">
        <v>3125</v>
      </c>
      <c r="AM6" s="3" t="s">
        <v>3151</v>
      </c>
      <c r="AN6" s="3" t="s">
        <v>3155</v>
      </c>
      <c r="AP6" s="39"/>
      <c r="AS6" s="2" t="s">
        <v>3169</v>
      </c>
      <c r="AT6" s="74" t="s">
        <v>1008</v>
      </c>
    </row>
    <row r="7" spans="1:49" x14ac:dyDescent="0.25">
      <c r="F7" s="3" t="s">
        <v>483</v>
      </c>
      <c r="G7" s="3" t="s">
        <v>213</v>
      </c>
      <c r="I7" s="2" t="s">
        <v>2806</v>
      </c>
      <c r="J7" s="3" t="s">
        <v>50</v>
      </c>
      <c r="K7" s="3" t="s">
        <v>58</v>
      </c>
      <c r="L7" s="2" t="s">
        <v>2836</v>
      </c>
      <c r="M7" s="3" t="s">
        <v>70</v>
      </c>
      <c r="P7" s="2" t="s">
        <v>2836</v>
      </c>
      <c r="Q7" s="3" t="s">
        <v>70</v>
      </c>
      <c r="S7" s="39" t="s">
        <v>2949</v>
      </c>
      <c r="V7" s="2" t="s">
        <v>692</v>
      </c>
      <c r="W7" s="2" t="s">
        <v>691</v>
      </c>
      <c r="X7" s="2" t="s">
        <v>637</v>
      </c>
      <c r="Y7" s="2" t="s">
        <v>232</v>
      </c>
      <c r="Z7" s="463" t="s">
        <v>3917</v>
      </c>
      <c r="AA7" s="74" t="s">
        <v>3918</v>
      </c>
      <c r="AD7" s="4"/>
      <c r="AE7" s="4"/>
      <c r="AF7" s="2" t="s">
        <v>985</v>
      </c>
      <c r="AG7" s="38">
        <v>205</v>
      </c>
      <c r="AI7" s="7">
        <v>5</v>
      </c>
      <c r="AJ7" s="3" t="s">
        <v>3114</v>
      </c>
      <c r="AL7" s="3" t="s">
        <v>3126</v>
      </c>
      <c r="AM7" s="3" t="s">
        <v>3152</v>
      </c>
      <c r="AP7" s="39"/>
      <c r="AS7" s="2" t="s">
        <v>3170</v>
      </c>
      <c r="AT7" s="74" t="s">
        <v>1009</v>
      </c>
    </row>
    <row r="8" spans="1:49" x14ac:dyDescent="0.25">
      <c r="F8" s="3" t="s">
        <v>484</v>
      </c>
      <c r="G8" s="3" t="s">
        <v>215</v>
      </c>
      <c r="I8" s="2" t="s">
        <v>2807</v>
      </c>
      <c r="J8" s="3" t="s">
        <v>49</v>
      </c>
      <c r="K8" s="3" t="s">
        <v>59</v>
      </c>
      <c r="L8" s="2" t="s">
        <v>2837</v>
      </c>
      <c r="M8" s="3" t="s">
        <v>76</v>
      </c>
      <c r="P8" s="2" t="s">
        <v>2837</v>
      </c>
      <c r="Q8" s="3" t="s">
        <v>76</v>
      </c>
      <c r="V8" s="2" t="s">
        <v>687</v>
      </c>
      <c r="W8" s="2" t="s">
        <v>686</v>
      </c>
      <c r="X8" s="2" t="s">
        <v>1033</v>
      </c>
      <c r="Y8" s="2" t="s">
        <v>227</v>
      </c>
      <c r="Z8" s="463" t="s">
        <v>3919</v>
      </c>
      <c r="AA8" s="74" t="s">
        <v>3920</v>
      </c>
      <c r="AF8" s="2" t="s">
        <v>986</v>
      </c>
      <c r="AG8" s="38">
        <v>206</v>
      </c>
      <c r="AJ8" s="3" t="s">
        <v>3115</v>
      </c>
      <c r="AL8" s="3" t="s">
        <v>3127</v>
      </c>
      <c r="AS8" s="2" t="s">
        <v>3171</v>
      </c>
      <c r="AT8" s="74" t="s">
        <v>1010</v>
      </c>
    </row>
    <row r="9" spans="1:49" x14ac:dyDescent="0.25">
      <c r="I9" s="2" t="s">
        <v>2808</v>
      </c>
      <c r="J9" s="3" t="s">
        <v>2827</v>
      </c>
      <c r="K9" s="3" t="s">
        <v>60</v>
      </c>
      <c r="L9" s="2" t="s">
        <v>644</v>
      </c>
      <c r="M9" s="3" t="s">
        <v>66</v>
      </c>
      <c r="P9" s="2" t="s">
        <v>644</v>
      </c>
      <c r="Q9" s="3" t="s">
        <v>66</v>
      </c>
      <c r="V9" s="2" t="s">
        <v>2957</v>
      </c>
      <c r="W9" s="2" t="s">
        <v>693</v>
      </c>
      <c r="X9" s="2" t="s">
        <v>1728</v>
      </c>
      <c r="Y9" s="2" t="s">
        <v>1729</v>
      </c>
      <c r="Z9" s="463" t="s">
        <v>3921</v>
      </c>
      <c r="AA9" s="74" t="s">
        <v>3922</v>
      </c>
      <c r="AF9" s="2" t="s">
        <v>987</v>
      </c>
      <c r="AG9" s="38">
        <v>207</v>
      </c>
      <c r="AJ9" s="3" t="s">
        <v>3116</v>
      </c>
      <c r="AL9" s="3" t="s">
        <v>3128</v>
      </c>
      <c r="AS9" s="2" t="s">
        <v>3172</v>
      </c>
      <c r="AT9" s="74" t="s">
        <v>1011</v>
      </c>
    </row>
    <row r="10" spans="1:49" x14ac:dyDescent="0.25">
      <c r="B10" s="4"/>
      <c r="C10" s="4"/>
      <c r="I10" s="2" t="s">
        <v>2809</v>
      </c>
      <c r="J10" s="3" t="s">
        <v>2828</v>
      </c>
      <c r="K10" s="3" t="s">
        <v>61</v>
      </c>
      <c r="L10" s="2" t="s">
        <v>2838</v>
      </c>
      <c r="M10" s="3" t="s">
        <v>74</v>
      </c>
      <c r="P10" s="2" t="s">
        <v>2838</v>
      </c>
      <c r="Q10" s="3" t="s">
        <v>74</v>
      </c>
      <c r="V10" s="2" t="s">
        <v>685</v>
      </c>
      <c r="W10" s="2" t="s">
        <v>684</v>
      </c>
      <c r="X10" s="2" t="s">
        <v>1730</v>
      </c>
      <c r="Y10" s="2" t="s">
        <v>1731</v>
      </c>
      <c r="Z10" s="463" t="s">
        <v>3923</v>
      </c>
      <c r="AA10" s="74" t="s">
        <v>3924</v>
      </c>
      <c r="AF10" s="2" t="s">
        <v>988</v>
      </c>
      <c r="AG10" s="38">
        <v>210</v>
      </c>
      <c r="AJ10" s="3" t="s">
        <v>3117</v>
      </c>
      <c r="AL10" s="3" t="s">
        <v>3129</v>
      </c>
      <c r="AS10" s="2" t="s">
        <v>3173</v>
      </c>
      <c r="AT10" s="74" t="s">
        <v>1012</v>
      </c>
    </row>
    <row r="11" spans="1:49" x14ac:dyDescent="0.25">
      <c r="B11" s="4"/>
      <c r="C11" s="4"/>
      <c r="I11" s="2" t="s">
        <v>2810</v>
      </c>
      <c r="J11" s="3" t="s">
        <v>2829</v>
      </c>
      <c r="K11" s="3" t="s">
        <v>62</v>
      </c>
      <c r="L11" s="2" t="s">
        <v>2839</v>
      </c>
      <c r="M11" s="3" t="s">
        <v>71</v>
      </c>
      <c r="P11" s="2" t="s">
        <v>2839</v>
      </c>
      <c r="Q11" s="3" t="s">
        <v>71</v>
      </c>
      <c r="V11" s="2" t="s">
        <v>2959</v>
      </c>
      <c r="W11" s="2" t="s">
        <v>694</v>
      </c>
      <c r="X11" s="2" t="s">
        <v>1732</v>
      </c>
      <c r="Y11" s="2" t="s">
        <v>1733</v>
      </c>
      <c r="Z11" s="464" t="s">
        <v>1031</v>
      </c>
      <c r="AA11" s="2" t="s">
        <v>126</v>
      </c>
      <c r="AF11" s="2" t="s">
        <v>989</v>
      </c>
      <c r="AG11" s="38">
        <v>37</v>
      </c>
      <c r="AL11" s="3" t="s">
        <v>3130</v>
      </c>
      <c r="AS11" s="2" t="s">
        <v>3174</v>
      </c>
      <c r="AT11" s="74" t="s">
        <v>1013</v>
      </c>
    </row>
    <row r="12" spans="1:49" x14ac:dyDescent="0.25">
      <c r="B12" s="4"/>
      <c r="C12" s="4"/>
      <c r="I12" s="2" t="s">
        <v>2811</v>
      </c>
      <c r="J12" s="3" t="s">
        <v>2830</v>
      </c>
      <c r="K12" s="3" t="s">
        <v>63</v>
      </c>
      <c r="L12" s="2" t="s">
        <v>645</v>
      </c>
      <c r="M12" s="3" t="s">
        <v>78</v>
      </c>
      <c r="P12" s="2" t="s">
        <v>645</v>
      </c>
      <c r="Q12" s="3" t="s">
        <v>78</v>
      </c>
      <c r="V12" s="2" t="s">
        <v>2960</v>
      </c>
      <c r="W12" s="2" t="s">
        <v>689</v>
      </c>
      <c r="X12" s="2" t="s">
        <v>1036</v>
      </c>
      <c r="Y12" s="2" t="s">
        <v>1037</v>
      </c>
      <c r="Z12" s="2" t="s">
        <v>1682</v>
      </c>
      <c r="AA12" s="2" t="s">
        <v>1681</v>
      </c>
      <c r="AF12" s="2" t="s">
        <v>990</v>
      </c>
      <c r="AG12" s="38">
        <v>50</v>
      </c>
      <c r="AL12" s="3" t="s">
        <v>3131</v>
      </c>
      <c r="AS12" s="2" t="s">
        <v>3175</v>
      </c>
      <c r="AT12" s="74">
        <v>7</v>
      </c>
    </row>
    <row r="13" spans="1:49" x14ac:dyDescent="0.25">
      <c r="B13" s="4"/>
      <c r="C13" s="4"/>
      <c r="I13" s="2" t="s">
        <v>2812</v>
      </c>
      <c r="L13" s="2" t="s">
        <v>2840</v>
      </c>
      <c r="M13" s="3" t="s">
        <v>75</v>
      </c>
      <c r="P13" s="2" t="s">
        <v>2840</v>
      </c>
      <c r="Q13" s="3" t="s">
        <v>75</v>
      </c>
      <c r="V13" s="2" t="s">
        <v>699</v>
      </c>
      <c r="W13" s="2" t="s">
        <v>698</v>
      </c>
      <c r="X13" s="2" t="s">
        <v>1734</v>
      </c>
      <c r="Y13" s="2" t="s">
        <v>1735</v>
      </c>
      <c r="Z13" s="2" t="s">
        <v>1684</v>
      </c>
      <c r="AA13" s="2" t="s">
        <v>1683</v>
      </c>
      <c r="AD13" s="5"/>
      <c r="AE13" s="5"/>
      <c r="AF13" s="2" t="s">
        <v>991</v>
      </c>
      <c r="AG13" s="38" t="s">
        <v>192</v>
      </c>
      <c r="AL13" s="3" t="s">
        <v>3132</v>
      </c>
      <c r="AS13" s="2" t="s">
        <v>3176</v>
      </c>
      <c r="AT13" s="74">
        <v>8</v>
      </c>
    </row>
    <row r="14" spans="1:49" x14ac:dyDescent="0.25">
      <c r="B14" s="6"/>
      <c r="C14" s="6"/>
      <c r="I14" s="2" t="s">
        <v>2813</v>
      </c>
      <c r="L14" s="2" t="s">
        <v>2841</v>
      </c>
      <c r="M14" s="3" t="s">
        <v>72</v>
      </c>
      <c r="P14" s="2" t="s">
        <v>2841</v>
      </c>
      <c r="Q14" s="3" t="s">
        <v>72</v>
      </c>
      <c r="V14" s="2" t="s">
        <v>3092</v>
      </c>
      <c r="W14" s="2" t="s">
        <v>762</v>
      </c>
      <c r="X14" s="2" t="s">
        <v>1736</v>
      </c>
      <c r="Y14" s="2" t="s">
        <v>1737</v>
      </c>
      <c r="Z14" s="2" t="s">
        <v>1032</v>
      </c>
      <c r="AA14" s="2" t="s">
        <v>204</v>
      </c>
      <c r="AD14" s="3"/>
      <c r="AE14" s="3"/>
      <c r="AF14" s="2" t="s">
        <v>992</v>
      </c>
      <c r="AG14" s="38" t="s">
        <v>166</v>
      </c>
      <c r="AL14" s="3" t="s">
        <v>3133</v>
      </c>
      <c r="AS14" s="2" t="s">
        <v>3177</v>
      </c>
      <c r="AT14" s="74">
        <v>9</v>
      </c>
    </row>
    <row r="15" spans="1:49" x14ac:dyDescent="0.25">
      <c r="B15" s="4"/>
      <c r="C15" s="4"/>
      <c r="I15" s="2" t="s">
        <v>2814</v>
      </c>
      <c r="L15" s="2" t="s">
        <v>2842</v>
      </c>
      <c r="M15" s="3" t="s">
        <v>68</v>
      </c>
      <c r="P15" s="2" t="s">
        <v>2842</v>
      </c>
      <c r="Q15" s="3" t="s">
        <v>68</v>
      </c>
      <c r="V15" s="2" t="s">
        <v>2963</v>
      </c>
      <c r="W15" s="2" t="s">
        <v>697</v>
      </c>
      <c r="X15" s="2" t="s">
        <v>639</v>
      </c>
      <c r="Y15" s="2" t="s">
        <v>228</v>
      </c>
      <c r="Z15" s="2" t="s">
        <v>605</v>
      </c>
      <c r="AA15" s="2" t="s">
        <v>458</v>
      </c>
      <c r="AD15" s="3"/>
      <c r="AE15" s="3"/>
      <c r="AF15" s="2" t="s">
        <v>993</v>
      </c>
      <c r="AG15" s="38" t="s">
        <v>193</v>
      </c>
      <c r="AL15" s="3" t="s">
        <v>3134</v>
      </c>
    </row>
    <row r="16" spans="1:49" x14ac:dyDescent="0.25">
      <c r="B16" s="4"/>
      <c r="C16" s="4"/>
      <c r="I16" s="2" t="s">
        <v>2815</v>
      </c>
      <c r="L16" s="2" t="s">
        <v>672</v>
      </c>
      <c r="M16" s="3" t="s">
        <v>108</v>
      </c>
      <c r="P16" s="2" t="s">
        <v>672</v>
      </c>
      <c r="Q16" s="3" t="s">
        <v>108</v>
      </c>
      <c r="V16" s="2" t="s">
        <v>3046</v>
      </c>
      <c r="W16" s="2" t="s">
        <v>696</v>
      </c>
      <c r="X16" s="2" t="s">
        <v>1738</v>
      </c>
      <c r="Y16" s="2" t="s">
        <v>1739</v>
      </c>
      <c r="Z16" s="2" t="s">
        <v>1686</v>
      </c>
      <c r="AA16" s="2" t="s">
        <v>1685</v>
      </c>
      <c r="AD16" s="3"/>
      <c r="AE16" s="3"/>
      <c r="AF16" s="2" t="s">
        <v>994</v>
      </c>
      <c r="AG16" s="38" t="s">
        <v>169</v>
      </c>
      <c r="AL16" s="3" t="s">
        <v>3135</v>
      </c>
    </row>
    <row r="17" spans="2:38" x14ac:dyDescent="0.25">
      <c r="B17" s="4"/>
      <c r="C17" s="4"/>
      <c r="I17" s="2" t="s">
        <v>2816</v>
      </c>
      <c r="L17" s="2" t="s">
        <v>673</v>
      </c>
      <c r="M17" s="3" t="s">
        <v>122</v>
      </c>
      <c r="P17" s="2" t="s">
        <v>673</v>
      </c>
      <c r="Q17" s="3" t="s">
        <v>122</v>
      </c>
      <c r="V17" s="2" t="s">
        <v>2961</v>
      </c>
      <c r="W17" s="2" t="s">
        <v>702</v>
      </c>
      <c r="X17" s="2" t="s">
        <v>1740</v>
      </c>
      <c r="Y17" s="2" t="s">
        <v>1741</v>
      </c>
      <c r="Z17" s="2" t="s">
        <v>1688</v>
      </c>
      <c r="AA17" s="2" t="s">
        <v>1687</v>
      </c>
      <c r="AF17" s="2" t="s">
        <v>995</v>
      </c>
      <c r="AG17" s="38" t="s">
        <v>170</v>
      </c>
      <c r="AL17" s="3" t="s">
        <v>3136</v>
      </c>
    </row>
    <row r="18" spans="2:38" x14ac:dyDescent="0.25">
      <c r="I18" s="2" t="s">
        <v>2817</v>
      </c>
      <c r="L18" s="2" t="s">
        <v>2843</v>
      </c>
      <c r="M18" s="3" t="s">
        <v>165</v>
      </c>
      <c r="P18" s="2" t="s">
        <v>2843</v>
      </c>
      <c r="Q18" s="3" t="s">
        <v>165</v>
      </c>
      <c r="V18" s="2" t="s">
        <v>715</v>
      </c>
      <c r="W18" s="2" t="s">
        <v>76</v>
      </c>
      <c r="X18" s="2" t="s">
        <v>1742</v>
      </c>
      <c r="Y18" s="2" t="s">
        <v>1743</v>
      </c>
      <c r="Z18" s="2" t="s">
        <v>1690</v>
      </c>
      <c r="AA18" s="2" t="s">
        <v>1689</v>
      </c>
      <c r="AF18" s="2" t="s">
        <v>996</v>
      </c>
      <c r="AG18" s="38" t="s">
        <v>171</v>
      </c>
      <c r="AL18" s="3" t="s">
        <v>3137</v>
      </c>
    </row>
    <row r="19" spans="2:38" x14ac:dyDescent="0.25">
      <c r="I19" s="2" t="s">
        <v>2818</v>
      </c>
      <c r="L19" s="2" t="s">
        <v>2844</v>
      </c>
      <c r="M19" s="3" t="s">
        <v>86</v>
      </c>
      <c r="P19" s="2" t="s">
        <v>2844</v>
      </c>
      <c r="Q19" s="3" t="s">
        <v>86</v>
      </c>
      <c r="V19" s="2" t="s">
        <v>705</v>
      </c>
      <c r="W19" s="2" t="s">
        <v>704</v>
      </c>
      <c r="X19" s="2" t="s">
        <v>1042</v>
      </c>
      <c r="Y19" s="2" t="s">
        <v>230</v>
      </c>
      <c r="AF19" s="2" t="s">
        <v>997</v>
      </c>
      <c r="AG19" s="38" t="s">
        <v>172</v>
      </c>
      <c r="AL19" s="3" t="s">
        <v>3138</v>
      </c>
    </row>
    <row r="20" spans="2:38" x14ac:dyDescent="0.25">
      <c r="I20" s="2" t="s">
        <v>2819</v>
      </c>
      <c r="L20" s="2" t="s">
        <v>2845</v>
      </c>
      <c r="M20" s="3" t="s">
        <v>166</v>
      </c>
      <c r="P20" s="2" t="s">
        <v>2845</v>
      </c>
      <c r="Q20" s="3" t="s">
        <v>166</v>
      </c>
      <c r="V20" s="2" t="s">
        <v>2964</v>
      </c>
      <c r="W20" s="2" t="s">
        <v>68</v>
      </c>
      <c r="X20" s="2" t="s">
        <v>1043</v>
      </c>
      <c r="Y20" s="2" t="s">
        <v>231</v>
      </c>
      <c r="AF20" s="2" t="s">
        <v>998</v>
      </c>
      <c r="AG20" s="38" t="s">
        <v>999</v>
      </c>
      <c r="AL20" s="3" t="s">
        <v>3139</v>
      </c>
    </row>
    <row r="21" spans="2:38" x14ac:dyDescent="0.25">
      <c r="I21" s="2" t="s">
        <v>2820</v>
      </c>
      <c r="L21" s="2" t="s">
        <v>2846</v>
      </c>
      <c r="M21" s="3" t="s">
        <v>83</v>
      </c>
      <c r="P21" s="2" t="s">
        <v>2846</v>
      </c>
      <c r="Q21" s="3" t="s">
        <v>83</v>
      </c>
      <c r="V21" s="2" t="s">
        <v>703</v>
      </c>
      <c r="W21" s="2" t="s">
        <v>66</v>
      </c>
      <c r="X21" s="2" t="s">
        <v>632</v>
      </c>
      <c r="Y21" s="2" t="s">
        <v>239</v>
      </c>
      <c r="AF21" s="2" t="s">
        <v>1000</v>
      </c>
      <c r="AG21" s="38" t="s">
        <v>194</v>
      </c>
      <c r="AL21" s="3" t="s">
        <v>3140</v>
      </c>
    </row>
    <row r="22" spans="2:38" x14ac:dyDescent="0.25">
      <c r="I22" s="2" t="s">
        <v>2821</v>
      </c>
      <c r="L22" s="2" t="s">
        <v>2847</v>
      </c>
      <c r="M22" s="3" t="s">
        <v>84</v>
      </c>
      <c r="P22" s="2" t="s">
        <v>2847</v>
      </c>
      <c r="Q22" s="3" t="s">
        <v>84</v>
      </c>
      <c r="V22" s="2" t="s">
        <v>711</v>
      </c>
      <c r="W22" s="2" t="s">
        <v>710</v>
      </c>
      <c r="X22" s="2" t="s">
        <v>1744</v>
      </c>
      <c r="Y22" s="2" t="s">
        <v>1041</v>
      </c>
      <c r="AF22" s="2" t="s">
        <v>1001</v>
      </c>
      <c r="AG22" s="38" t="s">
        <v>195</v>
      </c>
      <c r="AL22" s="3" t="s">
        <v>3141</v>
      </c>
    </row>
    <row r="23" spans="2:38" x14ac:dyDescent="0.25">
      <c r="I23" s="2" t="s">
        <v>2822</v>
      </c>
      <c r="L23" s="2" t="s">
        <v>2848</v>
      </c>
      <c r="M23" s="3" t="s">
        <v>85</v>
      </c>
      <c r="P23" s="2" t="s">
        <v>2848</v>
      </c>
      <c r="Q23" s="3" t="s">
        <v>85</v>
      </c>
      <c r="V23" s="2" t="s">
        <v>3095</v>
      </c>
      <c r="W23" s="2" t="s">
        <v>719</v>
      </c>
      <c r="X23" s="2" t="s">
        <v>633</v>
      </c>
      <c r="Y23" s="2" t="s">
        <v>238</v>
      </c>
      <c r="AF23" s="2" t="s">
        <v>1002</v>
      </c>
      <c r="AG23" s="38" t="s">
        <v>183</v>
      </c>
      <c r="AL23" s="3" t="s">
        <v>3142</v>
      </c>
    </row>
    <row r="24" spans="2:38" x14ac:dyDescent="0.25">
      <c r="L24" s="2" t="s">
        <v>2849</v>
      </c>
      <c r="M24" s="3" t="s">
        <v>87</v>
      </c>
      <c r="P24" s="2" t="s">
        <v>2849</v>
      </c>
      <c r="Q24" s="3" t="s">
        <v>87</v>
      </c>
      <c r="V24" s="2" t="s">
        <v>2965</v>
      </c>
      <c r="W24" s="2" t="s">
        <v>69</v>
      </c>
      <c r="X24" s="2" t="s">
        <v>634</v>
      </c>
      <c r="Y24" s="2" t="s">
        <v>236</v>
      </c>
      <c r="AF24" s="2" t="s">
        <v>1003</v>
      </c>
      <c r="AG24" s="38" t="s">
        <v>191</v>
      </c>
      <c r="AL24" s="3" t="s">
        <v>3143</v>
      </c>
    </row>
    <row r="25" spans="2:38" x14ac:dyDescent="0.25">
      <c r="L25" s="2" t="s">
        <v>2850</v>
      </c>
      <c r="M25" s="3" t="s">
        <v>167</v>
      </c>
      <c r="P25" s="2" t="s">
        <v>2850</v>
      </c>
      <c r="Q25" s="3" t="s">
        <v>167</v>
      </c>
      <c r="V25" s="2" t="s">
        <v>721</v>
      </c>
      <c r="W25" s="2" t="s">
        <v>720</v>
      </c>
      <c r="X25" s="2" t="s">
        <v>1745</v>
      </c>
      <c r="Y25" s="2" t="s">
        <v>1746</v>
      </c>
      <c r="AF25" s="2" t="s">
        <v>1004</v>
      </c>
      <c r="AG25" s="38" t="s">
        <v>196</v>
      </c>
      <c r="AL25" s="3" t="s">
        <v>3144</v>
      </c>
    </row>
    <row r="26" spans="2:38" x14ac:dyDescent="0.25">
      <c r="L26" s="2" t="s">
        <v>2851</v>
      </c>
      <c r="M26" s="3" t="s">
        <v>88</v>
      </c>
      <c r="P26" s="2" t="s">
        <v>2851</v>
      </c>
      <c r="Q26" s="3" t="s">
        <v>88</v>
      </c>
      <c r="V26" s="2" t="s">
        <v>709</v>
      </c>
      <c r="W26" s="2" t="s">
        <v>708</v>
      </c>
      <c r="X26" s="2" t="s">
        <v>1044</v>
      </c>
      <c r="Y26" s="2" t="s">
        <v>1045</v>
      </c>
      <c r="AF26" s="2" t="s">
        <v>1005</v>
      </c>
      <c r="AG26" s="38" t="s">
        <v>197</v>
      </c>
      <c r="AL26" s="3" t="s">
        <v>3145</v>
      </c>
    </row>
    <row r="27" spans="2:38" x14ac:dyDescent="0.25">
      <c r="L27" s="2" t="s">
        <v>2852</v>
      </c>
      <c r="M27" s="3" t="s">
        <v>91</v>
      </c>
      <c r="P27" s="2" t="s">
        <v>2852</v>
      </c>
      <c r="Q27" s="3" t="s">
        <v>91</v>
      </c>
      <c r="V27" s="2" t="s">
        <v>712</v>
      </c>
      <c r="W27" s="2" t="s">
        <v>73</v>
      </c>
      <c r="X27" s="2" t="s">
        <v>490</v>
      </c>
      <c r="Y27" s="2" t="s">
        <v>234</v>
      </c>
      <c r="AL27" s="3" t="s">
        <v>3146</v>
      </c>
    </row>
    <row r="28" spans="2:38" x14ac:dyDescent="0.25">
      <c r="L28" s="2" t="s">
        <v>2853</v>
      </c>
      <c r="M28" s="3" t="s">
        <v>90</v>
      </c>
      <c r="P28" s="2" t="s">
        <v>2853</v>
      </c>
      <c r="Q28" s="3" t="s">
        <v>90</v>
      </c>
      <c r="V28" s="2" t="s">
        <v>716</v>
      </c>
      <c r="W28" s="2" t="s">
        <v>77</v>
      </c>
      <c r="X28" s="2" t="s">
        <v>630</v>
      </c>
      <c r="Y28" s="2" t="s">
        <v>241</v>
      </c>
    </row>
    <row r="29" spans="2:38" x14ac:dyDescent="0.25">
      <c r="L29" s="2" t="s">
        <v>646</v>
      </c>
      <c r="M29" s="3" t="s">
        <v>94</v>
      </c>
      <c r="P29" s="2" t="s">
        <v>646</v>
      </c>
      <c r="Q29" s="3" t="s">
        <v>94</v>
      </c>
      <c r="V29" s="2" t="s">
        <v>2966</v>
      </c>
      <c r="W29" s="2" t="s">
        <v>74</v>
      </c>
      <c r="X29" s="2" t="s">
        <v>638</v>
      </c>
      <c r="Y29" s="2" t="s">
        <v>229</v>
      </c>
    </row>
    <row r="30" spans="2:38" x14ac:dyDescent="0.25">
      <c r="L30" s="2" t="s">
        <v>2854</v>
      </c>
      <c r="M30" s="3" t="s">
        <v>93</v>
      </c>
      <c r="P30" s="2" t="s">
        <v>2854</v>
      </c>
      <c r="Q30" s="3" t="s">
        <v>93</v>
      </c>
      <c r="V30" s="2" t="s">
        <v>2967</v>
      </c>
      <c r="W30" s="2" t="s">
        <v>65</v>
      </c>
      <c r="X30" s="2" t="s">
        <v>1747</v>
      </c>
      <c r="Y30" s="2" t="s">
        <v>1748</v>
      </c>
    </row>
    <row r="31" spans="2:38" x14ac:dyDescent="0.25">
      <c r="L31" s="2" t="s">
        <v>647</v>
      </c>
      <c r="M31" s="3" t="s">
        <v>168</v>
      </c>
      <c r="P31" s="2" t="s">
        <v>647</v>
      </c>
      <c r="Q31" s="3" t="s">
        <v>168</v>
      </c>
      <c r="V31" s="2" t="s">
        <v>2968</v>
      </c>
      <c r="W31" s="2" t="s">
        <v>718</v>
      </c>
      <c r="X31" s="2" t="s">
        <v>1749</v>
      </c>
      <c r="Y31" s="2" t="s">
        <v>1750</v>
      </c>
    </row>
    <row r="32" spans="2:38" x14ac:dyDescent="0.25">
      <c r="L32" s="2" t="s">
        <v>2855</v>
      </c>
      <c r="M32" s="3" t="s">
        <v>89</v>
      </c>
      <c r="P32" s="2" t="s">
        <v>2855</v>
      </c>
      <c r="Q32" s="3" t="s">
        <v>89</v>
      </c>
      <c r="V32" s="2" t="s">
        <v>2969</v>
      </c>
      <c r="W32" s="2" t="s">
        <v>717</v>
      </c>
      <c r="X32" s="2" t="s">
        <v>1056</v>
      </c>
      <c r="Y32" s="2" t="s">
        <v>1057</v>
      </c>
    </row>
    <row r="33" spans="12:25" x14ac:dyDescent="0.25">
      <c r="L33" s="2" t="s">
        <v>2856</v>
      </c>
      <c r="M33" s="3" t="s">
        <v>92</v>
      </c>
      <c r="P33" s="2" t="s">
        <v>2856</v>
      </c>
      <c r="Q33" s="3" t="s">
        <v>92</v>
      </c>
      <c r="V33" s="2" t="s">
        <v>2970</v>
      </c>
      <c r="W33" s="2" t="s">
        <v>75</v>
      </c>
      <c r="X33" s="2" t="s">
        <v>1751</v>
      </c>
      <c r="Y33" s="2" t="s">
        <v>1752</v>
      </c>
    </row>
    <row r="34" spans="12:25" x14ac:dyDescent="0.25">
      <c r="L34" s="2" t="s">
        <v>2857</v>
      </c>
      <c r="M34" s="3" t="s">
        <v>95</v>
      </c>
      <c r="P34" s="2" t="s">
        <v>2857</v>
      </c>
      <c r="Q34" s="3" t="s">
        <v>95</v>
      </c>
      <c r="V34" s="2" t="s">
        <v>2971</v>
      </c>
      <c r="W34" s="2" t="s">
        <v>964</v>
      </c>
      <c r="X34" s="2" t="s">
        <v>1753</v>
      </c>
      <c r="Y34" s="2" t="s">
        <v>1754</v>
      </c>
    </row>
    <row r="35" spans="12:25" x14ac:dyDescent="0.25">
      <c r="L35" s="2" t="s">
        <v>2858</v>
      </c>
      <c r="M35" s="3" t="s">
        <v>67</v>
      </c>
      <c r="P35" s="2" t="s">
        <v>2858</v>
      </c>
      <c r="Q35" s="3" t="s">
        <v>67</v>
      </c>
      <c r="V35" s="2" t="s">
        <v>803</v>
      </c>
      <c r="W35" s="2" t="s">
        <v>802</v>
      </c>
      <c r="X35" s="2" t="s">
        <v>1755</v>
      </c>
      <c r="Y35" s="2" t="s">
        <v>1756</v>
      </c>
    </row>
    <row r="36" spans="12:25" x14ac:dyDescent="0.25">
      <c r="L36" s="2" t="s">
        <v>648</v>
      </c>
      <c r="M36" s="3" t="s">
        <v>97</v>
      </c>
      <c r="P36" s="2" t="s">
        <v>648</v>
      </c>
      <c r="Q36" s="3" t="s">
        <v>97</v>
      </c>
      <c r="V36" s="2" t="s">
        <v>714</v>
      </c>
      <c r="W36" s="2" t="s">
        <v>713</v>
      </c>
      <c r="X36" s="2" t="s">
        <v>491</v>
      </c>
      <c r="Y36" s="2" t="s">
        <v>237</v>
      </c>
    </row>
    <row r="37" spans="12:25" x14ac:dyDescent="0.25">
      <c r="L37" s="2" t="s">
        <v>2859</v>
      </c>
      <c r="M37" s="3" t="s">
        <v>98</v>
      </c>
      <c r="P37" s="2" t="s">
        <v>2859</v>
      </c>
      <c r="Q37" s="3" t="s">
        <v>98</v>
      </c>
      <c r="V37" s="2" t="s">
        <v>2972</v>
      </c>
      <c r="W37" s="2" t="s">
        <v>71</v>
      </c>
      <c r="X37" s="2" t="s">
        <v>1757</v>
      </c>
      <c r="Y37" s="2" t="s">
        <v>1051</v>
      </c>
    </row>
    <row r="38" spans="12:25" x14ac:dyDescent="0.25">
      <c r="L38" s="2" t="s">
        <v>2860</v>
      </c>
      <c r="M38" s="3" t="s">
        <v>154</v>
      </c>
      <c r="P38" s="2" t="s">
        <v>2860</v>
      </c>
      <c r="Q38" s="3" t="s">
        <v>154</v>
      </c>
      <c r="V38" s="2" t="s">
        <v>2973</v>
      </c>
      <c r="W38" s="2" t="s">
        <v>70</v>
      </c>
      <c r="X38" s="2" t="s">
        <v>1758</v>
      </c>
      <c r="Y38" s="2" t="s">
        <v>1759</v>
      </c>
    </row>
    <row r="39" spans="12:25" x14ac:dyDescent="0.25">
      <c r="L39" s="2" t="s">
        <v>2861</v>
      </c>
      <c r="M39" s="3" t="s">
        <v>96</v>
      </c>
      <c r="P39" s="2" t="s">
        <v>2861</v>
      </c>
      <c r="Q39" s="3" t="s">
        <v>96</v>
      </c>
      <c r="V39" s="2" t="s">
        <v>707</v>
      </c>
      <c r="W39" s="2" t="s">
        <v>706</v>
      </c>
      <c r="X39" s="2" t="s">
        <v>200</v>
      </c>
      <c r="Y39" s="2" t="s">
        <v>200</v>
      </c>
    </row>
    <row r="40" spans="12:25" x14ac:dyDescent="0.25">
      <c r="L40" s="2" t="s">
        <v>2862</v>
      </c>
      <c r="M40" s="3" t="s">
        <v>103</v>
      </c>
      <c r="P40" s="2" t="s">
        <v>2862</v>
      </c>
      <c r="Q40" s="3" t="s">
        <v>103</v>
      </c>
      <c r="V40" s="2" t="s">
        <v>3005</v>
      </c>
      <c r="W40" s="2" t="s">
        <v>103</v>
      </c>
      <c r="X40" s="2" t="s">
        <v>1054</v>
      </c>
      <c r="Y40" s="2" t="s">
        <v>1055</v>
      </c>
    </row>
    <row r="41" spans="12:25" x14ac:dyDescent="0.25">
      <c r="L41" s="2" t="s">
        <v>2863</v>
      </c>
      <c r="M41" s="3" t="s">
        <v>670</v>
      </c>
      <c r="P41" s="2" t="s">
        <v>2863</v>
      </c>
      <c r="Q41" s="3" t="s">
        <v>670</v>
      </c>
      <c r="V41" s="2" t="s">
        <v>3006</v>
      </c>
      <c r="W41" s="2" t="s">
        <v>63</v>
      </c>
      <c r="X41" s="2" t="s">
        <v>1760</v>
      </c>
      <c r="Y41" s="2" t="s">
        <v>1761</v>
      </c>
    </row>
    <row r="42" spans="12:25" x14ac:dyDescent="0.25">
      <c r="L42" s="2" t="s">
        <v>2864</v>
      </c>
      <c r="M42" s="3" t="s">
        <v>100</v>
      </c>
      <c r="P42" s="2" t="s">
        <v>2864</v>
      </c>
      <c r="Q42" s="3" t="s">
        <v>100</v>
      </c>
      <c r="V42" s="2" t="s">
        <v>3007</v>
      </c>
      <c r="W42" s="2" t="s">
        <v>722</v>
      </c>
      <c r="X42" s="2" t="s">
        <v>1157</v>
      </c>
      <c r="Y42" s="2" t="s">
        <v>266</v>
      </c>
    </row>
    <row r="43" spans="12:25" x14ac:dyDescent="0.25">
      <c r="L43" s="2" t="s">
        <v>2865</v>
      </c>
      <c r="M43" s="3" t="s">
        <v>80</v>
      </c>
      <c r="P43" s="2" t="s">
        <v>2865</v>
      </c>
      <c r="Q43" s="3" t="s">
        <v>80</v>
      </c>
      <c r="V43" s="2" t="s">
        <v>3008</v>
      </c>
      <c r="W43" s="2" t="s">
        <v>736</v>
      </c>
      <c r="X43" s="2" t="s">
        <v>1762</v>
      </c>
      <c r="Y43" s="2" t="s">
        <v>1039</v>
      </c>
    </row>
    <row r="44" spans="12:25" x14ac:dyDescent="0.25">
      <c r="L44" s="2" t="s">
        <v>2866</v>
      </c>
      <c r="M44" s="3" t="s">
        <v>105</v>
      </c>
      <c r="P44" s="2" t="s">
        <v>2866</v>
      </c>
      <c r="Q44" s="3" t="s">
        <v>105</v>
      </c>
      <c r="V44" s="2" t="s">
        <v>3004</v>
      </c>
      <c r="W44" s="2" t="s">
        <v>820</v>
      </c>
      <c r="X44" s="2" t="s">
        <v>1763</v>
      </c>
      <c r="Y44" s="2" t="s">
        <v>1764</v>
      </c>
    </row>
    <row r="45" spans="12:25" x14ac:dyDescent="0.25">
      <c r="L45" s="2" t="s">
        <v>645</v>
      </c>
      <c r="M45" s="3" t="s">
        <v>101</v>
      </c>
      <c r="P45" s="2" t="s">
        <v>645</v>
      </c>
      <c r="Q45" s="3" t="s">
        <v>101</v>
      </c>
      <c r="V45" s="2" t="s">
        <v>3098</v>
      </c>
      <c r="W45" s="2" t="s">
        <v>725</v>
      </c>
      <c r="X45" s="2" t="s">
        <v>1058</v>
      </c>
      <c r="Y45" s="2" t="s">
        <v>1059</v>
      </c>
    </row>
    <row r="46" spans="12:25" x14ac:dyDescent="0.25">
      <c r="L46" s="2" t="s">
        <v>645</v>
      </c>
      <c r="M46" s="3" t="s">
        <v>104</v>
      </c>
      <c r="P46" s="2" t="s">
        <v>645</v>
      </c>
      <c r="Q46" s="3" t="s">
        <v>104</v>
      </c>
      <c r="V46" s="2" t="s">
        <v>3083</v>
      </c>
      <c r="W46" s="2" t="s">
        <v>934</v>
      </c>
      <c r="X46" s="2" t="s">
        <v>1060</v>
      </c>
      <c r="Y46" s="2" t="s">
        <v>1061</v>
      </c>
    </row>
    <row r="47" spans="12:25" x14ac:dyDescent="0.25">
      <c r="L47" s="2" t="s">
        <v>2867</v>
      </c>
      <c r="M47" s="3" t="s">
        <v>109</v>
      </c>
      <c r="P47" s="2" t="s">
        <v>2867</v>
      </c>
      <c r="Q47" s="3" t="s">
        <v>109</v>
      </c>
      <c r="V47" s="2" t="s">
        <v>729</v>
      </c>
      <c r="W47" s="2" t="s">
        <v>728</v>
      </c>
      <c r="X47" s="2" t="s">
        <v>1062</v>
      </c>
      <c r="Y47" s="2" t="s">
        <v>1063</v>
      </c>
    </row>
    <row r="48" spans="12:25" x14ac:dyDescent="0.25">
      <c r="L48" s="2" t="s">
        <v>2868</v>
      </c>
      <c r="M48" s="3" t="s">
        <v>186</v>
      </c>
      <c r="P48" s="2" t="s">
        <v>2868</v>
      </c>
      <c r="Q48" s="3" t="s">
        <v>186</v>
      </c>
      <c r="V48" s="2" t="s">
        <v>731</v>
      </c>
      <c r="W48" s="2" t="s">
        <v>730</v>
      </c>
      <c r="X48" s="2" t="s">
        <v>1765</v>
      </c>
      <c r="Y48" s="2" t="s">
        <v>1766</v>
      </c>
    </row>
    <row r="49" spans="12:25" x14ac:dyDescent="0.25">
      <c r="L49" s="2" t="s">
        <v>2869</v>
      </c>
      <c r="M49" s="3" t="s">
        <v>107</v>
      </c>
      <c r="P49" s="2" t="s">
        <v>2869</v>
      </c>
      <c r="Q49" s="3" t="s">
        <v>107</v>
      </c>
      <c r="V49" s="2" t="s">
        <v>3094</v>
      </c>
      <c r="W49" s="2" t="s">
        <v>737</v>
      </c>
      <c r="X49" s="2" t="s">
        <v>493</v>
      </c>
      <c r="Y49" s="2" t="s">
        <v>244</v>
      </c>
    </row>
    <row r="50" spans="12:25" x14ac:dyDescent="0.25">
      <c r="L50" s="2" t="s">
        <v>2866</v>
      </c>
      <c r="M50" s="3" t="s">
        <v>110</v>
      </c>
      <c r="P50" s="2" t="s">
        <v>2866</v>
      </c>
      <c r="Q50" s="3" t="s">
        <v>110</v>
      </c>
      <c r="V50" s="2" t="s">
        <v>3013</v>
      </c>
      <c r="W50" s="2" t="s">
        <v>723</v>
      </c>
      <c r="X50" s="2" t="s">
        <v>1767</v>
      </c>
      <c r="Y50" s="2" t="s">
        <v>1768</v>
      </c>
    </row>
    <row r="51" spans="12:25" x14ac:dyDescent="0.25">
      <c r="L51" s="2" t="s">
        <v>2870</v>
      </c>
      <c r="M51" s="3" t="s">
        <v>102</v>
      </c>
      <c r="P51" s="2" t="s">
        <v>2870</v>
      </c>
      <c r="Q51" s="3" t="s">
        <v>102</v>
      </c>
      <c r="V51" s="2" t="s">
        <v>3014</v>
      </c>
      <c r="W51" s="2" t="s">
        <v>165</v>
      </c>
      <c r="X51" s="2" t="s">
        <v>492</v>
      </c>
      <c r="Y51" s="2" t="s">
        <v>245</v>
      </c>
    </row>
    <row r="52" spans="12:25" x14ac:dyDescent="0.25">
      <c r="L52" s="2" t="s">
        <v>2871</v>
      </c>
      <c r="M52" s="3" t="s">
        <v>111</v>
      </c>
      <c r="P52" s="2" t="s">
        <v>2871</v>
      </c>
      <c r="Q52" s="3" t="s">
        <v>111</v>
      </c>
      <c r="V52" s="2" t="s">
        <v>3015</v>
      </c>
      <c r="W52" s="2" t="s">
        <v>817</v>
      </c>
      <c r="X52" s="2" t="s">
        <v>1769</v>
      </c>
      <c r="Y52" s="2" t="s">
        <v>1770</v>
      </c>
    </row>
    <row r="53" spans="12:25" x14ac:dyDescent="0.25">
      <c r="L53" s="2" t="s">
        <v>2872</v>
      </c>
      <c r="M53" s="3" t="s">
        <v>112</v>
      </c>
      <c r="P53" s="2" t="s">
        <v>2872</v>
      </c>
      <c r="Q53" s="3" t="s">
        <v>112</v>
      </c>
      <c r="V53" s="2" t="s">
        <v>3016</v>
      </c>
      <c r="W53" s="2" t="s">
        <v>164</v>
      </c>
      <c r="X53" s="2" t="s">
        <v>1068</v>
      </c>
      <c r="Y53" s="2" t="s">
        <v>1069</v>
      </c>
    </row>
    <row r="54" spans="12:25" x14ac:dyDescent="0.25">
      <c r="L54" s="2" t="s">
        <v>2873</v>
      </c>
      <c r="M54" s="3" t="s">
        <v>118</v>
      </c>
      <c r="P54" s="2" t="s">
        <v>2873</v>
      </c>
      <c r="Q54" s="3" t="s">
        <v>118</v>
      </c>
      <c r="V54" s="2" t="s">
        <v>2974</v>
      </c>
      <c r="W54" s="2" t="s">
        <v>727</v>
      </c>
      <c r="X54" s="2" t="s">
        <v>1771</v>
      </c>
      <c r="Y54" s="2" t="s">
        <v>1772</v>
      </c>
    </row>
    <row r="55" spans="12:25" x14ac:dyDescent="0.25">
      <c r="L55" s="2" t="s">
        <v>2874</v>
      </c>
      <c r="M55" s="3" t="s">
        <v>114</v>
      </c>
      <c r="P55" s="2" t="s">
        <v>2874</v>
      </c>
      <c r="Q55" s="3" t="s">
        <v>114</v>
      </c>
      <c r="V55" s="2" t="s">
        <v>733</v>
      </c>
      <c r="W55" s="2" t="s">
        <v>732</v>
      </c>
      <c r="X55" s="2" t="s">
        <v>1773</v>
      </c>
      <c r="Y55" s="2" t="s">
        <v>1774</v>
      </c>
    </row>
    <row r="56" spans="12:25" x14ac:dyDescent="0.25">
      <c r="L56" s="2" t="s">
        <v>2875</v>
      </c>
      <c r="M56" s="3" t="s">
        <v>113</v>
      </c>
      <c r="P56" s="2" t="s">
        <v>2875</v>
      </c>
      <c r="Q56" s="3" t="s">
        <v>113</v>
      </c>
      <c r="V56" s="2" t="s">
        <v>3017</v>
      </c>
      <c r="W56" s="2" t="s">
        <v>793</v>
      </c>
      <c r="X56" s="2" t="s">
        <v>1775</v>
      </c>
      <c r="Y56" s="2" t="s">
        <v>1776</v>
      </c>
    </row>
    <row r="57" spans="12:25" x14ac:dyDescent="0.25">
      <c r="L57" s="2" t="s">
        <v>676</v>
      </c>
      <c r="M57" s="3" t="s">
        <v>155</v>
      </c>
      <c r="P57" s="2" t="s">
        <v>676</v>
      </c>
      <c r="Q57" s="3" t="s">
        <v>155</v>
      </c>
      <c r="V57" s="2" t="s">
        <v>3018</v>
      </c>
      <c r="W57" s="2" t="s">
        <v>735</v>
      </c>
      <c r="X57" s="2" t="s">
        <v>1066</v>
      </c>
      <c r="Y57" s="2" t="s">
        <v>1067</v>
      </c>
    </row>
    <row r="58" spans="12:25" x14ac:dyDescent="0.25">
      <c r="L58" s="2" t="s">
        <v>2876</v>
      </c>
      <c r="M58" s="3" t="s">
        <v>115</v>
      </c>
      <c r="P58" s="2" t="s">
        <v>2876</v>
      </c>
      <c r="Q58" s="3" t="s">
        <v>115</v>
      </c>
      <c r="V58" s="2" t="s">
        <v>3099</v>
      </c>
      <c r="W58" s="2" t="s">
        <v>738</v>
      </c>
      <c r="X58" s="2" t="s">
        <v>1777</v>
      </c>
      <c r="Y58" s="2" t="s">
        <v>1778</v>
      </c>
    </row>
    <row r="59" spans="12:25" x14ac:dyDescent="0.25">
      <c r="L59" s="2" t="s">
        <v>2877</v>
      </c>
      <c r="M59" s="3" t="s">
        <v>116</v>
      </c>
      <c r="P59" s="2" t="s">
        <v>2877</v>
      </c>
      <c r="Q59" s="3" t="s">
        <v>116</v>
      </c>
      <c r="V59" s="2" t="s">
        <v>3084</v>
      </c>
      <c r="W59" s="2" t="s">
        <v>739</v>
      </c>
      <c r="X59" s="2" t="s">
        <v>1070</v>
      </c>
      <c r="Y59" s="2" t="s">
        <v>1071</v>
      </c>
    </row>
    <row r="60" spans="12:25" x14ac:dyDescent="0.25">
      <c r="L60" s="2" t="s">
        <v>2878</v>
      </c>
      <c r="M60" s="3" t="s">
        <v>117</v>
      </c>
      <c r="P60" s="2" t="s">
        <v>2878</v>
      </c>
      <c r="Q60" s="3" t="s">
        <v>117</v>
      </c>
      <c r="V60" s="2" t="s">
        <v>2975</v>
      </c>
      <c r="W60" s="2" t="s">
        <v>742</v>
      </c>
      <c r="X60" s="2" t="s">
        <v>627</v>
      </c>
      <c r="Y60" s="2" t="s">
        <v>247</v>
      </c>
    </row>
    <row r="61" spans="12:25" x14ac:dyDescent="0.25">
      <c r="L61" s="2" t="s">
        <v>2879</v>
      </c>
      <c r="M61" s="3" t="s">
        <v>123</v>
      </c>
      <c r="P61" s="2" t="s">
        <v>2879</v>
      </c>
      <c r="Q61" s="3" t="s">
        <v>123</v>
      </c>
      <c r="V61" s="2" t="s">
        <v>2977</v>
      </c>
      <c r="W61" s="2" t="s">
        <v>741</v>
      </c>
      <c r="X61" s="2" t="s">
        <v>1086</v>
      </c>
      <c r="Y61" s="2" t="s">
        <v>1087</v>
      </c>
    </row>
    <row r="62" spans="12:25" x14ac:dyDescent="0.25">
      <c r="L62" s="2" t="s">
        <v>2880</v>
      </c>
      <c r="M62" s="3" t="s">
        <v>121</v>
      </c>
      <c r="P62" s="2" t="s">
        <v>2880</v>
      </c>
      <c r="Q62" s="3" t="s">
        <v>121</v>
      </c>
      <c r="V62" s="2" t="s">
        <v>744</v>
      </c>
      <c r="W62" s="2" t="s">
        <v>743</v>
      </c>
      <c r="X62" s="2" t="s">
        <v>1088</v>
      </c>
      <c r="Y62" s="2" t="s">
        <v>1089</v>
      </c>
    </row>
    <row r="63" spans="12:25" x14ac:dyDescent="0.25">
      <c r="L63" s="2" t="s">
        <v>2881</v>
      </c>
      <c r="M63" s="3" t="s">
        <v>120</v>
      </c>
      <c r="P63" s="2" t="s">
        <v>2881</v>
      </c>
      <c r="Q63" s="3" t="s">
        <v>120</v>
      </c>
      <c r="V63" s="2" t="s">
        <v>746</v>
      </c>
      <c r="W63" s="2" t="s">
        <v>745</v>
      </c>
      <c r="X63" s="2" t="s">
        <v>1090</v>
      </c>
      <c r="Y63" s="2" t="s">
        <v>1091</v>
      </c>
    </row>
    <row r="64" spans="12:25" x14ac:dyDescent="0.25">
      <c r="L64" s="2" t="s">
        <v>2882</v>
      </c>
      <c r="M64" s="3" t="s">
        <v>161</v>
      </c>
      <c r="P64" s="2" t="s">
        <v>2882</v>
      </c>
      <c r="Q64" s="3" t="s">
        <v>161</v>
      </c>
      <c r="V64" s="2" t="s">
        <v>3045</v>
      </c>
      <c r="W64" s="2" t="s">
        <v>149</v>
      </c>
      <c r="X64" s="2" t="s">
        <v>629</v>
      </c>
      <c r="Y64" s="2" t="s">
        <v>242</v>
      </c>
    </row>
    <row r="65" spans="12:25" x14ac:dyDescent="0.25">
      <c r="L65" s="2" t="s">
        <v>2883</v>
      </c>
      <c r="M65" s="3" t="s">
        <v>126</v>
      </c>
      <c r="P65" s="2" t="s">
        <v>2883</v>
      </c>
      <c r="Q65" s="3" t="s">
        <v>126</v>
      </c>
      <c r="V65" s="2" t="s">
        <v>3045</v>
      </c>
      <c r="W65" s="2" t="s">
        <v>147</v>
      </c>
      <c r="X65" s="2" t="s">
        <v>1779</v>
      </c>
      <c r="Y65" s="2" t="s">
        <v>1780</v>
      </c>
    </row>
    <row r="66" spans="12:25" x14ac:dyDescent="0.25">
      <c r="L66" s="2" t="s">
        <v>2884</v>
      </c>
      <c r="M66" s="3" t="s">
        <v>127</v>
      </c>
      <c r="P66" s="2" t="s">
        <v>2884</v>
      </c>
      <c r="Q66" s="3" t="s">
        <v>127</v>
      </c>
      <c r="V66" s="2" t="s">
        <v>749</v>
      </c>
      <c r="W66" s="2" t="s">
        <v>748</v>
      </c>
      <c r="X66" s="2" t="s">
        <v>1781</v>
      </c>
      <c r="Y66" s="2" t="s">
        <v>1782</v>
      </c>
    </row>
    <row r="67" spans="12:25" x14ac:dyDescent="0.25">
      <c r="L67" s="2" t="s">
        <v>2885</v>
      </c>
      <c r="M67" s="3" t="s">
        <v>128</v>
      </c>
      <c r="P67" s="2" t="s">
        <v>2885</v>
      </c>
      <c r="Q67" s="3" t="s">
        <v>128</v>
      </c>
      <c r="V67" s="2" t="s">
        <v>2953</v>
      </c>
      <c r="W67" s="2" t="s">
        <v>751</v>
      </c>
      <c r="X67" s="2" t="s">
        <v>1783</v>
      </c>
      <c r="Y67" s="2" t="s">
        <v>1784</v>
      </c>
    </row>
    <row r="68" spans="12:25" x14ac:dyDescent="0.25">
      <c r="L68" s="2" t="s">
        <v>2886</v>
      </c>
      <c r="M68" s="3" t="s">
        <v>129</v>
      </c>
      <c r="P68" s="2" t="s">
        <v>2886</v>
      </c>
      <c r="Q68" s="3" t="s">
        <v>129</v>
      </c>
      <c r="V68" s="2" t="s">
        <v>930</v>
      </c>
      <c r="W68" s="2" t="s">
        <v>929</v>
      </c>
      <c r="X68" s="2" t="s">
        <v>1072</v>
      </c>
      <c r="Y68" s="2" t="s">
        <v>1073</v>
      </c>
    </row>
    <row r="69" spans="12:25" x14ac:dyDescent="0.25">
      <c r="L69" s="2" t="s">
        <v>2887</v>
      </c>
      <c r="M69" s="3" t="s">
        <v>130</v>
      </c>
      <c r="P69" s="2" t="s">
        <v>2887</v>
      </c>
      <c r="Q69" s="3" t="s">
        <v>130</v>
      </c>
      <c r="V69" s="2" t="s">
        <v>2958</v>
      </c>
      <c r="W69" s="2" t="s">
        <v>777</v>
      </c>
      <c r="X69" s="2" t="s">
        <v>628</v>
      </c>
      <c r="Y69" s="2" t="s">
        <v>243</v>
      </c>
    </row>
    <row r="70" spans="12:25" x14ac:dyDescent="0.25">
      <c r="L70" s="2" t="s">
        <v>2835</v>
      </c>
      <c r="M70" s="3" t="s">
        <v>136</v>
      </c>
      <c r="P70" s="2" t="s">
        <v>2835</v>
      </c>
      <c r="Q70" s="3" t="s">
        <v>136</v>
      </c>
      <c r="V70" s="2" t="s">
        <v>754</v>
      </c>
      <c r="W70" s="2" t="s">
        <v>753</v>
      </c>
      <c r="X70" s="2" t="s">
        <v>1785</v>
      </c>
      <c r="Y70" s="2" t="s">
        <v>1786</v>
      </c>
    </row>
    <row r="71" spans="12:25" x14ac:dyDescent="0.25">
      <c r="L71" s="2" t="s">
        <v>2888</v>
      </c>
      <c r="M71" s="3" t="s">
        <v>139</v>
      </c>
      <c r="P71" s="2" t="s">
        <v>2888</v>
      </c>
      <c r="Q71" s="3" t="s">
        <v>139</v>
      </c>
      <c r="V71" s="2" t="s">
        <v>2979</v>
      </c>
      <c r="W71" s="2" t="s">
        <v>750</v>
      </c>
      <c r="X71" s="2" t="s">
        <v>1787</v>
      </c>
      <c r="Y71" s="2" t="s">
        <v>1788</v>
      </c>
    </row>
    <row r="72" spans="12:25" x14ac:dyDescent="0.25">
      <c r="L72" s="2" t="s">
        <v>2889</v>
      </c>
      <c r="M72" s="3" t="s">
        <v>131</v>
      </c>
      <c r="P72" s="2" t="s">
        <v>2889</v>
      </c>
      <c r="Q72" s="3" t="s">
        <v>131</v>
      </c>
      <c r="V72" s="2" t="s">
        <v>2962</v>
      </c>
      <c r="W72" s="2" t="s">
        <v>756</v>
      </c>
      <c r="X72" s="2" t="s">
        <v>1789</v>
      </c>
      <c r="Y72" s="2" t="s">
        <v>1790</v>
      </c>
    </row>
    <row r="73" spans="12:25" x14ac:dyDescent="0.25">
      <c r="L73" s="2" t="s">
        <v>645</v>
      </c>
      <c r="M73" s="3" t="s">
        <v>132</v>
      </c>
      <c r="P73" s="2" t="s">
        <v>645</v>
      </c>
      <c r="Q73" s="3" t="s">
        <v>132</v>
      </c>
      <c r="V73" s="2" t="s">
        <v>2980</v>
      </c>
      <c r="W73" s="2" t="s">
        <v>757</v>
      </c>
      <c r="X73" s="2" t="s">
        <v>496</v>
      </c>
      <c r="Y73" s="2" t="s">
        <v>256</v>
      </c>
    </row>
    <row r="74" spans="12:25" x14ac:dyDescent="0.25">
      <c r="L74" s="2" t="s">
        <v>2890</v>
      </c>
      <c r="M74" s="3" t="s">
        <v>137</v>
      </c>
      <c r="P74" s="2" t="s">
        <v>2890</v>
      </c>
      <c r="Q74" s="3" t="s">
        <v>137</v>
      </c>
      <c r="V74" s="2" t="s">
        <v>2981</v>
      </c>
      <c r="W74" s="2" t="s">
        <v>760</v>
      </c>
      <c r="X74" s="2" t="s">
        <v>1791</v>
      </c>
      <c r="Y74" s="2" t="s">
        <v>1792</v>
      </c>
    </row>
    <row r="75" spans="12:25" x14ac:dyDescent="0.25">
      <c r="L75" s="2" t="s">
        <v>2891</v>
      </c>
      <c r="M75" s="3" t="s">
        <v>140</v>
      </c>
      <c r="P75" s="2" t="s">
        <v>2891</v>
      </c>
      <c r="Q75" s="3" t="s">
        <v>140</v>
      </c>
      <c r="V75" s="2" t="s">
        <v>2982</v>
      </c>
      <c r="W75" s="2" t="s">
        <v>93</v>
      </c>
      <c r="X75" s="2" t="s">
        <v>1793</v>
      </c>
      <c r="Y75" s="2" t="s">
        <v>1794</v>
      </c>
    </row>
    <row r="76" spans="12:25" x14ac:dyDescent="0.25">
      <c r="L76" s="2" t="s">
        <v>2892</v>
      </c>
      <c r="M76" s="3" t="s">
        <v>134</v>
      </c>
      <c r="P76" s="2" t="s">
        <v>2892</v>
      </c>
      <c r="Q76" s="3" t="s">
        <v>134</v>
      </c>
      <c r="V76" s="2" t="s">
        <v>2983</v>
      </c>
      <c r="W76" s="2" t="s">
        <v>759</v>
      </c>
      <c r="X76" s="2" t="s">
        <v>1795</v>
      </c>
      <c r="Y76" s="2" t="s">
        <v>1796</v>
      </c>
    </row>
    <row r="77" spans="12:25" x14ac:dyDescent="0.25">
      <c r="L77" s="2" t="s">
        <v>2893</v>
      </c>
      <c r="M77" s="3" t="s">
        <v>125</v>
      </c>
      <c r="P77" s="2" t="s">
        <v>2893</v>
      </c>
      <c r="Q77" s="3" t="s">
        <v>125</v>
      </c>
      <c r="V77" s="2" t="s">
        <v>2984</v>
      </c>
      <c r="W77" s="2" t="s">
        <v>758</v>
      </c>
      <c r="X77" s="2" t="s">
        <v>1797</v>
      </c>
      <c r="Y77" s="2" t="s">
        <v>1798</v>
      </c>
    </row>
    <row r="78" spans="12:25" x14ac:dyDescent="0.25">
      <c r="L78" s="2" t="s">
        <v>2894</v>
      </c>
      <c r="M78" s="3" t="s">
        <v>133</v>
      </c>
      <c r="P78" s="2" t="s">
        <v>2894</v>
      </c>
      <c r="Q78" s="3" t="s">
        <v>133</v>
      </c>
      <c r="V78" s="2" t="s">
        <v>2985</v>
      </c>
      <c r="W78" s="2" t="s">
        <v>761</v>
      </c>
      <c r="X78" s="2" t="s">
        <v>1799</v>
      </c>
      <c r="Y78" s="2" t="s">
        <v>1096</v>
      </c>
    </row>
    <row r="79" spans="12:25" x14ac:dyDescent="0.25">
      <c r="L79" s="2" t="s">
        <v>2895</v>
      </c>
      <c r="M79" s="3" t="s">
        <v>138</v>
      </c>
      <c r="P79" s="2" t="s">
        <v>2895</v>
      </c>
      <c r="Q79" s="3" t="s">
        <v>138</v>
      </c>
      <c r="V79" s="2" t="s">
        <v>2986</v>
      </c>
      <c r="W79" s="2" t="s">
        <v>766</v>
      </c>
      <c r="X79" s="2" t="s">
        <v>1800</v>
      </c>
      <c r="Y79" s="2" t="s">
        <v>1801</v>
      </c>
    </row>
    <row r="80" spans="12:25" x14ac:dyDescent="0.25">
      <c r="L80" s="2" t="s">
        <v>2896</v>
      </c>
      <c r="M80" s="3" t="s">
        <v>99</v>
      </c>
      <c r="P80" s="2" t="s">
        <v>2896</v>
      </c>
      <c r="Q80" s="3" t="s">
        <v>99</v>
      </c>
      <c r="V80" s="2" t="s">
        <v>2987</v>
      </c>
      <c r="W80" s="2" t="s">
        <v>890</v>
      </c>
      <c r="X80" s="2" t="s">
        <v>626</v>
      </c>
      <c r="Y80" s="2" t="s">
        <v>246</v>
      </c>
    </row>
    <row r="81" spans="12:25" x14ac:dyDescent="0.25">
      <c r="L81" s="2" t="s">
        <v>2897</v>
      </c>
      <c r="M81" s="3" t="s">
        <v>135</v>
      </c>
      <c r="P81" s="2" t="s">
        <v>2897</v>
      </c>
      <c r="Q81" s="3" t="s">
        <v>135</v>
      </c>
      <c r="V81" s="2" t="s">
        <v>2988</v>
      </c>
      <c r="W81" s="2" t="s">
        <v>143</v>
      </c>
      <c r="X81" s="2" t="s">
        <v>1802</v>
      </c>
      <c r="Y81" s="2" t="s">
        <v>1803</v>
      </c>
    </row>
    <row r="82" spans="12:25" x14ac:dyDescent="0.25">
      <c r="L82" s="2" t="s">
        <v>2898</v>
      </c>
      <c r="M82" s="3" t="s">
        <v>143</v>
      </c>
      <c r="P82" s="2" t="s">
        <v>2898</v>
      </c>
      <c r="Q82" s="3" t="s">
        <v>143</v>
      </c>
      <c r="V82" s="2" t="s">
        <v>2989</v>
      </c>
      <c r="W82" s="2" t="s">
        <v>95</v>
      </c>
      <c r="X82" s="2" t="s">
        <v>1804</v>
      </c>
      <c r="Y82" s="2" t="s">
        <v>1805</v>
      </c>
    </row>
    <row r="83" spans="12:25" x14ac:dyDescent="0.25">
      <c r="L83" s="2" t="s">
        <v>643</v>
      </c>
      <c r="M83" s="3" t="s">
        <v>64</v>
      </c>
      <c r="P83" s="2" t="s">
        <v>643</v>
      </c>
      <c r="Q83" s="3" t="s">
        <v>64</v>
      </c>
      <c r="V83" s="2" t="s">
        <v>772</v>
      </c>
      <c r="W83" s="2" t="s">
        <v>771</v>
      </c>
      <c r="X83" s="2" t="s">
        <v>1806</v>
      </c>
      <c r="Y83" s="2" t="s">
        <v>1807</v>
      </c>
    </row>
    <row r="84" spans="12:25" x14ac:dyDescent="0.25">
      <c r="L84" s="2" t="s">
        <v>2899</v>
      </c>
      <c r="M84" s="3" t="s">
        <v>187</v>
      </c>
      <c r="P84" s="2" t="s">
        <v>2899</v>
      </c>
      <c r="Q84" s="3" t="s">
        <v>187</v>
      </c>
      <c r="V84" s="2" t="s">
        <v>2990</v>
      </c>
      <c r="W84" s="2" t="s">
        <v>765</v>
      </c>
      <c r="X84" s="2" t="s">
        <v>1808</v>
      </c>
      <c r="Y84" s="2" t="s">
        <v>1809</v>
      </c>
    </row>
    <row r="85" spans="12:25" x14ac:dyDescent="0.25">
      <c r="L85" s="2" t="s">
        <v>2900</v>
      </c>
      <c r="M85" s="3" t="s">
        <v>145</v>
      </c>
      <c r="P85" s="2" t="s">
        <v>2900</v>
      </c>
      <c r="Q85" s="3" t="s">
        <v>145</v>
      </c>
      <c r="V85" s="2" t="s">
        <v>2976</v>
      </c>
      <c r="W85" s="2" t="s">
        <v>740</v>
      </c>
      <c r="X85" s="2" t="s">
        <v>1810</v>
      </c>
      <c r="Y85" s="2" t="s">
        <v>1811</v>
      </c>
    </row>
    <row r="86" spans="12:25" x14ac:dyDescent="0.25">
      <c r="L86" s="2" t="s">
        <v>2901</v>
      </c>
      <c r="M86" s="3" t="s">
        <v>148</v>
      </c>
      <c r="P86" s="2" t="s">
        <v>2901</v>
      </c>
      <c r="Q86" s="3" t="s">
        <v>148</v>
      </c>
      <c r="V86" s="2" t="s">
        <v>769</v>
      </c>
      <c r="W86" s="2" t="s">
        <v>768</v>
      </c>
      <c r="X86" s="2" t="s">
        <v>2451</v>
      </c>
      <c r="Y86" s="2" t="s">
        <v>445</v>
      </c>
    </row>
    <row r="87" spans="12:25" x14ac:dyDescent="0.25">
      <c r="L87" s="2" t="s">
        <v>2902</v>
      </c>
      <c r="M87" s="3" t="s">
        <v>147</v>
      </c>
      <c r="P87" s="2" t="s">
        <v>2902</v>
      </c>
      <c r="Q87" s="3" t="s">
        <v>147</v>
      </c>
      <c r="V87" s="2" t="s">
        <v>770</v>
      </c>
      <c r="W87" s="2" t="s">
        <v>97</v>
      </c>
      <c r="X87" s="2" t="s">
        <v>2452</v>
      </c>
      <c r="Y87" s="2" t="s">
        <v>446</v>
      </c>
    </row>
    <row r="88" spans="12:25" x14ac:dyDescent="0.25">
      <c r="L88" s="2" t="s">
        <v>2903</v>
      </c>
      <c r="M88" s="3" t="s">
        <v>144</v>
      </c>
      <c r="P88" s="2" t="s">
        <v>2903</v>
      </c>
      <c r="Q88" s="3" t="s">
        <v>144</v>
      </c>
      <c r="V88" s="2" t="s">
        <v>2991</v>
      </c>
      <c r="W88" s="2" t="s">
        <v>778</v>
      </c>
      <c r="X88" s="2" t="s">
        <v>2453</v>
      </c>
      <c r="Y88" s="2" t="s">
        <v>447</v>
      </c>
    </row>
    <row r="89" spans="12:25" x14ac:dyDescent="0.25">
      <c r="L89" s="2" t="s">
        <v>2904</v>
      </c>
      <c r="M89" s="3" t="s">
        <v>146</v>
      </c>
      <c r="P89" s="2" t="s">
        <v>2904</v>
      </c>
      <c r="Q89" s="3" t="s">
        <v>146</v>
      </c>
      <c r="V89" s="2" t="s">
        <v>2992</v>
      </c>
      <c r="W89" s="2" t="s">
        <v>98</v>
      </c>
      <c r="X89" s="2" t="s">
        <v>2454</v>
      </c>
      <c r="Y89" s="2" t="s">
        <v>448</v>
      </c>
    </row>
    <row r="90" spans="12:25" x14ac:dyDescent="0.25">
      <c r="L90" s="2" t="s">
        <v>2905</v>
      </c>
      <c r="M90" s="3" t="s">
        <v>149</v>
      </c>
      <c r="P90" s="2" t="s">
        <v>2905</v>
      </c>
      <c r="Q90" s="3" t="s">
        <v>149</v>
      </c>
      <c r="V90" s="2" t="s">
        <v>764</v>
      </c>
      <c r="W90" s="2" t="s">
        <v>763</v>
      </c>
      <c r="X90" s="2" t="s">
        <v>2455</v>
      </c>
      <c r="Y90" s="2" t="s">
        <v>449</v>
      </c>
    </row>
    <row r="91" spans="12:25" x14ac:dyDescent="0.25">
      <c r="L91" s="2" t="s">
        <v>2906</v>
      </c>
      <c r="M91" s="3" t="s">
        <v>79</v>
      </c>
      <c r="P91" s="2" t="s">
        <v>2906</v>
      </c>
      <c r="Q91" s="3" t="s">
        <v>79</v>
      </c>
      <c r="V91" s="2" t="s">
        <v>776</v>
      </c>
      <c r="W91" s="2" t="s">
        <v>775</v>
      </c>
      <c r="X91" s="2" t="s">
        <v>2456</v>
      </c>
      <c r="Y91" s="2" t="s">
        <v>450</v>
      </c>
    </row>
    <row r="92" spans="12:25" x14ac:dyDescent="0.25">
      <c r="L92" s="2" t="s">
        <v>675</v>
      </c>
      <c r="M92" s="3" t="s">
        <v>150</v>
      </c>
      <c r="P92" s="2" t="s">
        <v>675</v>
      </c>
      <c r="Q92" s="3" t="s">
        <v>150</v>
      </c>
      <c r="V92" s="2" t="s">
        <v>783</v>
      </c>
      <c r="W92" s="2" t="s">
        <v>782</v>
      </c>
      <c r="X92" s="2" t="s">
        <v>2457</v>
      </c>
      <c r="Y92" s="2" t="s">
        <v>470</v>
      </c>
    </row>
    <row r="93" spans="12:25" x14ac:dyDescent="0.25">
      <c r="L93" s="2" t="s">
        <v>674</v>
      </c>
      <c r="M93" s="3" t="s">
        <v>141</v>
      </c>
      <c r="P93" s="2" t="s">
        <v>674</v>
      </c>
      <c r="Q93" s="3" t="s">
        <v>141</v>
      </c>
      <c r="V93" s="2" t="s">
        <v>781</v>
      </c>
      <c r="W93" s="2" t="s">
        <v>780</v>
      </c>
      <c r="X93" s="2" t="s">
        <v>2458</v>
      </c>
      <c r="Y93" s="2" t="s">
        <v>440</v>
      </c>
    </row>
    <row r="94" spans="12:25" x14ac:dyDescent="0.25">
      <c r="L94" s="2" t="s">
        <v>2907</v>
      </c>
      <c r="M94" s="3" t="s">
        <v>152</v>
      </c>
      <c r="P94" s="2" t="s">
        <v>2907</v>
      </c>
      <c r="Q94" s="3" t="s">
        <v>152</v>
      </c>
      <c r="V94" s="2" t="s">
        <v>767</v>
      </c>
      <c r="W94" s="2" t="s">
        <v>96</v>
      </c>
      <c r="X94" s="2" t="s">
        <v>2459</v>
      </c>
      <c r="Y94" s="2" t="s">
        <v>441</v>
      </c>
    </row>
    <row r="95" spans="12:25" x14ac:dyDescent="0.25">
      <c r="L95" s="2" t="s">
        <v>2835</v>
      </c>
      <c r="M95" s="3" t="s">
        <v>151</v>
      </c>
      <c r="P95" s="2" t="s">
        <v>2835</v>
      </c>
      <c r="Q95" s="3" t="s">
        <v>151</v>
      </c>
      <c r="V95" s="2" t="s">
        <v>774</v>
      </c>
      <c r="W95" s="2" t="s">
        <v>773</v>
      </c>
      <c r="X95" s="2" t="s">
        <v>2460</v>
      </c>
      <c r="Y95" s="2" t="s">
        <v>442</v>
      </c>
    </row>
    <row r="96" spans="12:25" x14ac:dyDescent="0.25">
      <c r="L96" s="2" t="s">
        <v>2908</v>
      </c>
      <c r="M96" s="3" t="s">
        <v>153</v>
      </c>
      <c r="P96" s="2" t="s">
        <v>2908</v>
      </c>
      <c r="Q96" s="3" t="s">
        <v>153</v>
      </c>
      <c r="V96" s="2" t="s">
        <v>785</v>
      </c>
      <c r="W96" s="2" t="s">
        <v>784</v>
      </c>
      <c r="X96" s="2" t="s">
        <v>2461</v>
      </c>
      <c r="Y96" s="2" t="s">
        <v>443</v>
      </c>
    </row>
    <row r="97" spans="12:25" x14ac:dyDescent="0.25">
      <c r="L97" s="2" t="s">
        <v>2909</v>
      </c>
      <c r="M97" s="3" t="s">
        <v>142</v>
      </c>
      <c r="P97" s="2" t="s">
        <v>2909</v>
      </c>
      <c r="Q97" s="3" t="s">
        <v>142</v>
      </c>
      <c r="V97" s="2" t="s">
        <v>787</v>
      </c>
      <c r="W97" s="2" t="s">
        <v>786</v>
      </c>
      <c r="X97" s="2" t="s">
        <v>2462</v>
      </c>
      <c r="Y97" s="2" t="s">
        <v>444</v>
      </c>
    </row>
    <row r="98" spans="12:25" x14ac:dyDescent="0.25">
      <c r="L98" s="2" t="s">
        <v>2910</v>
      </c>
      <c r="M98" s="3" t="s">
        <v>190</v>
      </c>
      <c r="P98" s="2" t="s">
        <v>2910</v>
      </c>
      <c r="Q98" s="3" t="s">
        <v>190</v>
      </c>
      <c r="V98" s="2" t="s">
        <v>795</v>
      </c>
      <c r="W98" s="2" t="s">
        <v>794</v>
      </c>
      <c r="X98" s="2" t="s">
        <v>1812</v>
      </c>
      <c r="Y98" s="2" t="s">
        <v>1813</v>
      </c>
    </row>
    <row r="99" spans="12:25" x14ac:dyDescent="0.25">
      <c r="L99" s="2" t="s">
        <v>2911</v>
      </c>
      <c r="M99" s="3" t="s">
        <v>156</v>
      </c>
      <c r="P99" s="2" t="s">
        <v>2911</v>
      </c>
      <c r="Q99" s="3" t="s">
        <v>156</v>
      </c>
      <c r="V99" s="2" t="s">
        <v>790</v>
      </c>
      <c r="W99" s="2" t="s">
        <v>789</v>
      </c>
      <c r="X99" s="2" t="s">
        <v>1814</v>
      </c>
      <c r="Y99" s="2" t="s">
        <v>1815</v>
      </c>
    </row>
    <row r="100" spans="12:25" x14ac:dyDescent="0.25">
      <c r="L100" s="2" t="s">
        <v>2912</v>
      </c>
      <c r="M100" s="3" t="s">
        <v>160</v>
      </c>
      <c r="P100" s="2" t="s">
        <v>2912</v>
      </c>
      <c r="Q100" s="3" t="s">
        <v>160</v>
      </c>
      <c r="V100" s="2" t="s">
        <v>792</v>
      </c>
      <c r="W100" s="2" t="s">
        <v>791</v>
      </c>
      <c r="X100" s="2" t="s">
        <v>624</v>
      </c>
      <c r="Y100" s="2" t="s">
        <v>249</v>
      </c>
    </row>
    <row r="101" spans="12:25" x14ac:dyDescent="0.25">
      <c r="L101" s="2" t="s">
        <v>2913</v>
      </c>
      <c r="M101" s="3" t="s">
        <v>158</v>
      </c>
      <c r="P101" s="2" t="s">
        <v>2913</v>
      </c>
      <c r="Q101" s="3" t="s">
        <v>158</v>
      </c>
      <c r="V101" s="2" t="s">
        <v>2993</v>
      </c>
      <c r="W101" s="2" t="s">
        <v>788</v>
      </c>
      <c r="X101" s="2" t="s">
        <v>1816</v>
      </c>
      <c r="Y101" s="2" t="s">
        <v>1358</v>
      </c>
    </row>
    <row r="102" spans="12:25" x14ac:dyDescent="0.25">
      <c r="L102" s="2" t="s">
        <v>2914</v>
      </c>
      <c r="M102" s="3" t="s">
        <v>159</v>
      </c>
      <c r="P102" s="2" t="s">
        <v>2914</v>
      </c>
      <c r="Q102" s="3" t="s">
        <v>159</v>
      </c>
      <c r="V102" s="2" t="s">
        <v>3088</v>
      </c>
      <c r="W102" s="2" t="s">
        <v>99</v>
      </c>
      <c r="X102" s="2" t="s">
        <v>1092</v>
      </c>
      <c r="Y102" s="2" t="s">
        <v>254</v>
      </c>
    </row>
    <row r="103" spans="12:25" x14ac:dyDescent="0.25">
      <c r="L103" s="2" t="s">
        <v>2915</v>
      </c>
      <c r="M103" s="3" t="s">
        <v>157</v>
      </c>
      <c r="P103" s="2" t="s">
        <v>2915</v>
      </c>
      <c r="Q103" s="3" t="s">
        <v>157</v>
      </c>
      <c r="V103" s="2" t="s">
        <v>2998</v>
      </c>
      <c r="W103" s="2" t="s">
        <v>807</v>
      </c>
      <c r="X103" s="2" t="s">
        <v>1817</v>
      </c>
      <c r="Y103" s="2" t="s">
        <v>1049</v>
      </c>
    </row>
    <row r="104" spans="12:25" x14ac:dyDescent="0.25">
      <c r="L104" s="2" t="s">
        <v>2916</v>
      </c>
      <c r="M104" s="3" t="s">
        <v>163</v>
      </c>
      <c r="P104" s="2" t="s">
        <v>2916</v>
      </c>
      <c r="Q104" s="3" t="s">
        <v>163</v>
      </c>
      <c r="V104" s="2" t="s">
        <v>2994</v>
      </c>
      <c r="W104" s="2" t="s">
        <v>801</v>
      </c>
      <c r="X104" s="2" t="s">
        <v>1818</v>
      </c>
      <c r="Y104" s="2" t="s">
        <v>1819</v>
      </c>
    </row>
    <row r="105" spans="12:25" x14ac:dyDescent="0.25">
      <c r="L105" s="2" t="s">
        <v>2917</v>
      </c>
      <c r="M105" s="3" t="s">
        <v>164</v>
      </c>
      <c r="P105" s="2" t="s">
        <v>2917</v>
      </c>
      <c r="Q105" s="3" t="s">
        <v>164</v>
      </c>
      <c r="V105" s="2" t="s">
        <v>2995</v>
      </c>
      <c r="W105" s="2" t="s">
        <v>172</v>
      </c>
      <c r="X105" s="2" t="s">
        <v>1166</v>
      </c>
      <c r="Y105" s="2" t="s">
        <v>1167</v>
      </c>
    </row>
    <row r="106" spans="12:25" x14ac:dyDescent="0.25">
      <c r="L106" s="2" t="s">
        <v>671</v>
      </c>
      <c r="M106" s="3" t="s">
        <v>106</v>
      </c>
      <c r="P106" s="2" t="s">
        <v>671</v>
      </c>
      <c r="Q106" s="3" t="s">
        <v>106</v>
      </c>
      <c r="V106" s="2" t="s">
        <v>806</v>
      </c>
      <c r="W106" s="2" t="s">
        <v>805</v>
      </c>
      <c r="X106" s="2" t="s">
        <v>1820</v>
      </c>
      <c r="Y106" s="2" t="s">
        <v>1821</v>
      </c>
    </row>
    <row r="107" spans="12:25" x14ac:dyDescent="0.25">
      <c r="L107" s="2" t="s">
        <v>2918</v>
      </c>
      <c r="M107" s="3" t="s">
        <v>183</v>
      </c>
      <c r="P107" s="2" t="s">
        <v>2918</v>
      </c>
      <c r="Q107" s="3" t="s">
        <v>183</v>
      </c>
      <c r="V107" s="2" t="s">
        <v>2996</v>
      </c>
      <c r="W107" s="2" t="s">
        <v>804</v>
      </c>
      <c r="X107" s="2" t="s">
        <v>1822</v>
      </c>
      <c r="Y107" s="2" t="s">
        <v>1823</v>
      </c>
    </row>
    <row r="108" spans="12:25" x14ac:dyDescent="0.25">
      <c r="L108" s="2" t="s">
        <v>2919</v>
      </c>
      <c r="M108" s="3" t="s">
        <v>173</v>
      </c>
      <c r="P108" s="2" t="s">
        <v>2919</v>
      </c>
      <c r="Q108" s="3" t="s">
        <v>173</v>
      </c>
      <c r="V108" s="2" t="s">
        <v>2997</v>
      </c>
      <c r="W108" s="2" t="s">
        <v>796</v>
      </c>
      <c r="X108" s="2" t="s">
        <v>636</v>
      </c>
      <c r="Y108" s="2" t="s">
        <v>233</v>
      </c>
    </row>
    <row r="109" spans="12:25" x14ac:dyDescent="0.25">
      <c r="L109" s="2" t="s">
        <v>2920</v>
      </c>
      <c r="M109" s="3" t="s">
        <v>174</v>
      </c>
      <c r="P109" s="2" t="s">
        <v>2920</v>
      </c>
      <c r="Q109" s="3" t="s">
        <v>174</v>
      </c>
      <c r="V109" s="2" t="s">
        <v>800</v>
      </c>
      <c r="W109" s="2" t="s">
        <v>799</v>
      </c>
      <c r="X109" s="2" t="s">
        <v>621</v>
      </c>
      <c r="Y109" s="2" t="s">
        <v>252</v>
      </c>
    </row>
    <row r="110" spans="12:25" x14ac:dyDescent="0.25">
      <c r="L110" s="2" t="s">
        <v>2921</v>
      </c>
      <c r="M110" s="3" t="s">
        <v>175</v>
      </c>
      <c r="P110" s="2" t="s">
        <v>2921</v>
      </c>
      <c r="Q110" s="3" t="s">
        <v>175</v>
      </c>
      <c r="V110" s="2" t="s">
        <v>798</v>
      </c>
      <c r="W110" s="2" t="s">
        <v>797</v>
      </c>
      <c r="X110" s="2" t="s">
        <v>622</v>
      </c>
      <c r="Y110" s="2" t="s">
        <v>469</v>
      </c>
    </row>
    <row r="111" spans="12:25" x14ac:dyDescent="0.25">
      <c r="L111" s="2" t="s">
        <v>2922</v>
      </c>
      <c r="M111" s="3" t="s">
        <v>176</v>
      </c>
      <c r="P111" s="2" t="s">
        <v>2922</v>
      </c>
      <c r="Q111" s="3" t="s">
        <v>176</v>
      </c>
      <c r="V111" s="2" t="s">
        <v>2999</v>
      </c>
      <c r="W111" s="2" t="s">
        <v>808</v>
      </c>
      <c r="X111" s="2" t="s">
        <v>1824</v>
      </c>
      <c r="Y111" s="2" t="s">
        <v>1825</v>
      </c>
    </row>
    <row r="112" spans="12:25" x14ac:dyDescent="0.25">
      <c r="L112" s="2" t="s">
        <v>2923</v>
      </c>
      <c r="M112" s="3" t="s">
        <v>177</v>
      </c>
      <c r="P112" s="2" t="s">
        <v>2923</v>
      </c>
      <c r="Q112" s="3" t="s">
        <v>177</v>
      </c>
      <c r="V112" s="2" t="s">
        <v>2978</v>
      </c>
      <c r="W112" s="2" t="s">
        <v>80</v>
      </c>
      <c r="X112" s="2" t="s">
        <v>620</v>
      </c>
      <c r="Y112" s="2" t="s">
        <v>251</v>
      </c>
    </row>
    <row r="113" spans="12:25" x14ac:dyDescent="0.25">
      <c r="L113" s="2" t="s">
        <v>2924</v>
      </c>
      <c r="M113" s="3" t="s">
        <v>178</v>
      </c>
      <c r="P113" s="2" t="s">
        <v>2924</v>
      </c>
      <c r="Q113" s="3" t="s">
        <v>178</v>
      </c>
      <c r="V113" s="2" t="s">
        <v>3000</v>
      </c>
      <c r="W113" s="2" t="s">
        <v>811</v>
      </c>
      <c r="X113" s="2" t="s">
        <v>1826</v>
      </c>
      <c r="Y113" s="2" t="s">
        <v>1827</v>
      </c>
    </row>
    <row r="114" spans="12:25" x14ac:dyDescent="0.25">
      <c r="L114" s="2" t="s">
        <v>2925</v>
      </c>
      <c r="M114" s="3" t="s">
        <v>119</v>
      </c>
      <c r="P114" s="2" t="s">
        <v>2925</v>
      </c>
      <c r="Q114" s="3" t="s">
        <v>119</v>
      </c>
      <c r="V114" s="2" t="s">
        <v>814</v>
      </c>
      <c r="W114" s="2" t="s">
        <v>813</v>
      </c>
      <c r="X114" s="2" t="s">
        <v>495</v>
      </c>
      <c r="Y114" s="2" t="s">
        <v>253</v>
      </c>
    </row>
    <row r="115" spans="12:25" x14ac:dyDescent="0.25">
      <c r="L115" s="2" t="s">
        <v>2926</v>
      </c>
      <c r="M115" s="3" t="s">
        <v>62</v>
      </c>
      <c r="P115" s="2" t="s">
        <v>2926</v>
      </c>
      <c r="Q115" s="3" t="s">
        <v>62</v>
      </c>
      <c r="V115" s="2" t="s">
        <v>810</v>
      </c>
      <c r="W115" s="2" t="s">
        <v>809</v>
      </c>
      <c r="X115" s="2" t="s">
        <v>1828</v>
      </c>
      <c r="Y115" s="2" t="s">
        <v>1829</v>
      </c>
    </row>
    <row r="116" spans="12:25" x14ac:dyDescent="0.25">
      <c r="L116" s="2" t="s">
        <v>2927</v>
      </c>
      <c r="M116" s="3" t="s">
        <v>82</v>
      </c>
      <c r="P116" s="2" t="s">
        <v>2927</v>
      </c>
      <c r="Q116" s="3" t="s">
        <v>82</v>
      </c>
      <c r="V116" s="2" t="s">
        <v>3002</v>
      </c>
      <c r="W116" s="2" t="s">
        <v>812</v>
      </c>
      <c r="X116" s="2" t="s">
        <v>1830</v>
      </c>
      <c r="Y116" s="2" t="s">
        <v>1831</v>
      </c>
    </row>
    <row r="117" spans="12:25" x14ac:dyDescent="0.25">
      <c r="L117" s="2" t="s">
        <v>2928</v>
      </c>
      <c r="M117" s="3" t="s">
        <v>179</v>
      </c>
      <c r="P117" s="2" t="s">
        <v>2928</v>
      </c>
      <c r="Q117" s="3" t="s">
        <v>179</v>
      </c>
      <c r="V117" s="2" t="s">
        <v>3009</v>
      </c>
      <c r="W117" s="2" t="s">
        <v>821</v>
      </c>
      <c r="X117" s="2" t="s">
        <v>1832</v>
      </c>
      <c r="Y117" s="2" t="s">
        <v>1833</v>
      </c>
    </row>
    <row r="118" spans="12:25" x14ac:dyDescent="0.25">
      <c r="L118" s="2" t="s">
        <v>2929</v>
      </c>
      <c r="M118" s="3" t="s">
        <v>162</v>
      </c>
      <c r="P118" s="2" t="s">
        <v>2929</v>
      </c>
      <c r="Q118" s="3" t="s">
        <v>162</v>
      </c>
      <c r="V118" s="2" t="s">
        <v>3011</v>
      </c>
      <c r="W118" s="2" t="s">
        <v>815</v>
      </c>
      <c r="X118" s="2" t="s">
        <v>1834</v>
      </c>
      <c r="Y118" s="2" t="s">
        <v>1835</v>
      </c>
    </row>
    <row r="119" spans="12:25" x14ac:dyDescent="0.25">
      <c r="L119" s="2" t="s">
        <v>2930</v>
      </c>
      <c r="M119" s="3" t="s">
        <v>180</v>
      </c>
      <c r="P119" s="2" t="s">
        <v>2930</v>
      </c>
      <c r="Q119" s="3" t="s">
        <v>180</v>
      </c>
      <c r="V119" s="2" t="s">
        <v>816</v>
      </c>
      <c r="W119" s="2" t="s">
        <v>104</v>
      </c>
      <c r="X119" s="2" t="s">
        <v>1836</v>
      </c>
      <c r="Y119" s="2" t="s">
        <v>1837</v>
      </c>
    </row>
    <row r="120" spans="12:25" x14ac:dyDescent="0.25">
      <c r="L120" s="2" t="s">
        <v>2931</v>
      </c>
      <c r="M120" s="3" t="s">
        <v>181</v>
      </c>
      <c r="P120" s="2" t="s">
        <v>2931</v>
      </c>
      <c r="Q120" s="3" t="s">
        <v>181</v>
      </c>
      <c r="V120" s="2" t="s">
        <v>972</v>
      </c>
      <c r="W120" s="2" t="s">
        <v>971</v>
      </c>
      <c r="X120" s="2" t="s">
        <v>625</v>
      </c>
      <c r="Y120" s="2" t="s">
        <v>248</v>
      </c>
    </row>
    <row r="121" spans="12:25" x14ac:dyDescent="0.25">
      <c r="L121" s="2" t="s">
        <v>2932</v>
      </c>
      <c r="M121" s="3" t="s">
        <v>169</v>
      </c>
      <c r="P121" s="2" t="s">
        <v>2932</v>
      </c>
      <c r="Q121" s="3" t="s">
        <v>169</v>
      </c>
      <c r="V121" s="2" t="s">
        <v>819</v>
      </c>
      <c r="W121" s="2" t="s">
        <v>818</v>
      </c>
      <c r="X121" s="2" t="s">
        <v>623</v>
      </c>
      <c r="Y121" s="2" t="s">
        <v>250</v>
      </c>
    </row>
    <row r="122" spans="12:25" x14ac:dyDescent="0.25">
      <c r="L122" s="2" t="s">
        <v>2933</v>
      </c>
      <c r="M122" s="3" t="s">
        <v>172</v>
      </c>
      <c r="P122" s="2" t="s">
        <v>2933</v>
      </c>
      <c r="Q122" s="3" t="s">
        <v>172</v>
      </c>
      <c r="V122" s="2" t="s">
        <v>3012</v>
      </c>
      <c r="W122" s="2" t="s">
        <v>162</v>
      </c>
      <c r="X122" s="2" t="s">
        <v>494</v>
      </c>
      <c r="Y122" s="2" t="s">
        <v>255</v>
      </c>
    </row>
    <row r="123" spans="12:25" x14ac:dyDescent="0.25">
      <c r="L123" s="2" t="s">
        <v>2934</v>
      </c>
      <c r="M123" s="3" t="s">
        <v>170</v>
      </c>
      <c r="P123" s="2" t="s">
        <v>2934</v>
      </c>
      <c r="Q123" s="3" t="s">
        <v>170</v>
      </c>
      <c r="V123" s="2" t="s">
        <v>823</v>
      </c>
      <c r="W123" s="2" t="s">
        <v>822</v>
      </c>
      <c r="X123" s="2" t="s">
        <v>1097</v>
      </c>
      <c r="Y123" s="2" t="s">
        <v>1098</v>
      </c>
    </row>
    <row r="124" spans="12:25" x14ac:dyDescent="0.25">
      <c r="L124" s="2" t="s">
        <v>2935</v>
      </c>
      <c r="M124" s="3" t="s">
        <v>171</v>
      </c>
      <c r="P124" s="2" t="s">
        <v>2935</v>
      </c>
      <c r="Q124" s="3" t="s">
        <v>171</v>
      </c>
      <c r="V124" s="2" t="s">
        <v>3019</v>
      </c>
      <c r="W124" s="2" t="s">
        <v>835</v>
      </c>
      <c r="X124" s="2" t="s">
        <v>1101</v>
      </c>
      <c r="Y124" s="2" t="s">
        <v>1102</v>
      </c>
    </row>
    <row r="125" spans="12:25" x14ac:dyDescent="0.25">
      <c r="L125" s="2" t="s">
        <v>651</v>
      </c>
      <c r="M125" s="3" t="s">
        <v>650</v>
      </c>
      <c r="P125" s="2" t="s">
        <v>651</v>
      </c>
      <c r="Q125" s="3" t="s">
        <v>650</v>
      </c>
      <c r="V125" s="2" t="s">
        <v>3020</v>
      </c>
      <c r="W125" s="2" t="s">
        <v>824</v>
      </c>
      <c r="X125" s="2" t="s">
        <v>1838</v>
      </c>
      <c r="Y125" s="2" t="s">
        <v>1839</v>
      </c>
    </row>
    <row r="126" spans="12:25" x14ac:dyDescent="0.25">
      <c r="L126" s="2" t="s">
        <v>653</v>
      </c>
      <c r="M126" s="3" t="s">
        <v>652</v>
      </c>
      <c r="P126" s="2" t="s">
        <v>653</v>
      </c>
      <c r="Q126" s="3" t="s">
        <v>652</v>
      </c>
      <c r="V126" s="2" t="s">
        <v>832</v>
      </c>
      <c r="W126" s="2" t="s">
        <v>112</v>
      </c>
      <c r="X126" s="2" t="s">
        <v>1064</v>
      </c>
      <c r="Y126" s="2" t="s">
        <v>1065</v>
      </c>
    </row>
    <row r="127" spans="12:25" x14ac:dyDescent="0.25">
      <c r="L127" s="2" t="s">
        <v>655</v>
      </c>
      <c r="M127" s="3" t="s">
        <v>654</v>
      </c>
      <c r="P127" s="2" t="s">
        <v>655</v>
      </c>
      <c r="Q127" s="3" t="s">
        <v>654</v>
      </c>
      <c r="V127" s="2" t="s">
        <v>831</v>
      </c>
      <c r="W127" s="2" t="s">
        <v>830</v>
      </c>
      <c r="X127" s="2" t="s">
        <v>1099</v>
      </c>
      <c r="Y127" s="2" t="s">
        <v>1100</v>
      </c>
    </row>
    <row r="128" spans="12:25" x14ac:dyDescent="0.25">
      <c r="L128" s="2" t="s">
        <v>657</v>
      </c>
      <c r="M128" s="3" t="s">
        <v>656</v>
      </c>
      <c r="P128" s="2" t="s">
        <v>657</v>
      </c>
      <c r="Q128" s="3" t="s">
        <v>656</v>
      </c>
      <c r="V128" s="2" t="s">
        <v>3021</v>
      </c>
      <c r="W128" s="2" t="s">
        <v>836</v>
      </c>
      <c r="X128" s="2" t="s">
        <v>1840</v>
      </c>
      <c r="Y128" s="2" t="s">
        <v>1841</v>
      </c>
    </row>
    <row r="129" spans="12:25" x14ac:dyDescent="0.25">
      <c r="L129" s="2" t="s">
        <v>659</v>
      </c>
      <c r="M129" s="3" t="s">
        <v>658</v>
      </c>
      <c r="P129" s="2" t="s">
        <v>659</v>
      </c>
      <c r="Q129" s="3" t="s">
        <v>658</v>
      </c>
      <c r="V129" s="2" t="s">
        <v>827</v>
      </c>
      <c r="W129" s="2" t="s">
        <v>826</v>
      </c>
      <c r="X129" s="2" t="s">
        <v>1106</v>
      </c>
      <c r="Y129" s="2" t="s">
        <v>1107</v>
      </c>
    </row>
    <row r="130" spans="12:25" x14ac:dyDescent="0.25">
      <c r="L130" s="2" t="s">
        <v>661</v>
      </c>
      <c r="M130" s="3" t="s">
        <v>660</v>
      </c>
      <c r="P130" s="2" t="s">
        <v>661</v>
      </c>
      <c r="Q130" s="3" t="s">
        <v>660</v>
      </c>
      <c r="V130" s="2" t="s">
        <v>3022</v>
      </c>
      <c r="W130" s="2" t="s">
        <v>833</v>
      </c>
      <c r="X130" s="2" t="s">
        <v>1108</v>
      </c>
      <c r="Y130" s="2" t="s">
        <v>1109</v>
      </c>
    </row>
    <row r="131" spans="12:25" x14ac:dyDescent="0.25">
      <c r="L131" s="2" t="s">
        <v>663</v>
      </c>
      <c r="M131" s="3" t="s">
        <v>662</v>
      </c>
      <c r="P131" s="2" t="s">
        <v>663</v>
      </c>
      <c r="Q131" s="3" t="s">
        <v>662</v>
      </c>
      <c r="V131" s="2" t="s">
        <v>3038</v>
      </c>
      <c r="W131" s="2" t="s">
        <v>690</v>
      </c>
      <c r="X131" s="296" t="s">
        <v>1110</v>
      </c>
      <c r="Y131" s="2" t="s">
        <v>1111</v>
      </c>
    </row>
    <row r="132" spans="12:25" x14ac:dyDescent="0.25">
      <c r="L132" s="2" t="s">
        <v>665</v>
      </c>
      <c r="M132" s="3" t="s">
        <v>664</v>
      </c>
      <c r="P132" s="2" t="s">
        <v>665</v>
      </c>
      <c r="Q132" s="3" t="s">
        <v>664</v>
      </c>
      <c r="V132" s="2" t="s">
        <v>3023</v>
      </c>
      <c r="W132" s="2" t="s">
        <v>834</v>
      </c>
      <c r="X132" s="2" t="s">
        <v>1112</v>
      </c>
      <c r="Y132" s="2" t="s">
        <v>1113</v>
      </c>
    </row>
    <row r="133" spans="12:25" x14ac:dyDescent="0.25">
      <c r="L133" s="2" t="s">
        <v>667</v>
      </c>
      <c r="M133" s="3" t="s">
        <v>666</v>
      </c>
      <c r="P133" s="2" t="s">
        <v>667</v>
      </c>
      <c r="Q133" s="3" t="s">
        <v>666</v>
      </c>
      <c r="V133" s="2" t="s">
        <v>3024</v>
      </c>
      <c r="W133" s="2" t="s">
        <v>848</v>
      </c>
      <c r="X133" s="2" t="s">
        <v>1093</v>
      </c>
      <c r="Y133" s="2" t="s">
        <v>1094</v>
      </c>
    </row>
    <row r="134" spans="12:25" x14ac:dyDescent="0.25">
      <c r="L134" s="2" t="s">
        <v>669</v>
      </c>
      <c r="M134" s="3" t="s">
        <v>668</v>
      </c>
      <c r="P134" s="2" t="s">
        <v>669</v>
      </c>
      <c r="Q134" s="3" t="s">
        <v>668</v>
      </c>
      <c r="V134" s="2" t="s">
        <v>3030</v>
      </c>
      <c r="W134" s="2" t="s">
        <v>114</v>
      </c>
      <c r="X134" s="2" t="s">
        <v>1842</v>
      </c>
      <c r="Y134" s="2" t="s">
        <v>1843</v>
      </c>
    </row>
    <row r="135" spans="12:25" x14ac:dyDescent="0.25">
      <c r="L135" s="2" t="s">
        <v>2936</v>
      </c>
      <c r="M135" s="3" t="s">
        <v>189</v>
      </c>
      <c r="P135" s="2" t="s">
        <v>2936</v>
      </c>
      <c r="Q135" s="3" t="s">
        <v>189</v>
      </c>
      <c r="V135" s="2" t="s">
        <v>3025</v>
      </c>
      <c r="W135" s="2" t="s">
        <v>843</v>
      </c>
      <c r="X135" s="2" t="s">
        <v>1114</v>
      </c>
      <c r="Y135" s="2" t="s">
        <v>1115</v>
      </c>
    </row>
    <row r="136" spans="12:25" x14ac:dyDescent="0.25">
      <c r="L136" s="2" t="s">
        <v>2937</v>
      </c>
      <c r="M136" s="3" t="s">
        <v>188</v>
      </c>
      <c r="P136" s="2" t="s">
        <v>2937</v>
      </c>
      <c r="Q136" s="3" t="s">
        <v>188</v>
      </c>
      <c r="V136" s="2" t="s">
        <v>861</v>
      </c>
      <c r="W136" s="2" t="s">
        <v>860</v>
      </c>
      <c r="X136" s="2" t="s">
        <v>1844</v>
      </c>
      <c r="Y136" s="2" t="s">
        <v>1123</v>
      </c>
    </row>
    <row r="137" spans="12:25" x14ac:dyDescent="0.25">
      <c r="L137" s="2" t="s">
        <v>2938</v>
      </c>
      <c r="M137" s="3" t="s">
        <v>184</v>
      </c>
      <c r="P137" s="2" t="s">
        <v>2938</v>
      </c>
      <c r="Q137" s="3" t="s">
        <v>184</v>
      </c>
      <c r="V137" s="2" t="s">
        <v>864</v>
      </c>
      <c r="W137" s="2" t="s">
        <v>863</v>
      </c>
      <c r="X137" s="2" t="s">
        <v>1120</v>
      </c>
      <c r="Y137" s="2" t="s">
        <v>1121</v>
      </c>
    </row>
    <row r="138" spans="12:25" x14ac:dyDescent="0.25">
      <c r="L138" s="2" t="s">
        <v>2939</v>
      </c>
      <c r="M138" s="3" t="s">
        <v>185</v>
      </c>
      <c r="P138" s="2" t="s">
        <v>2939</v>
      </c>
      <c r="Q138" s="3" t="s">
        <v>185</v>
      </c>
      <c r="V138" s="2" t="s">
        <v>3026</v>
      </c>
      <c r="W138" s="2" t="s">
        <v>859</v>
      </c>
      <c r="X138" s="2" t="s">
        <v>1116</v>
      </c>
      <c r="Y138" s="2" t="s">
        <v>1117</v>
      </c>
    </row>
    <row r="139" spans="12:25" x14ac:dyDescent="0.25">
      <c r="L139" s="2" t="s">
        <v>2940</v>
      </c>
      <c r="M139" s="3" t="s">
        <v>196</v>
      </c>
      <c r="P139" s="2" t="s">
        <v>2940</v>
      </c>
      <c r="Q139" s="3" t="s">
        <v>196</v>
      </c>
      <c r="V139" s="2" t="s">
        <v>845</v>
      </c>
      <c r="W139" s="2" t="s">
        <v>59</v>
      </c>
      <c r="X139" s="2" t="s">
        <v>1845</v>
      </c>
      <c r="Y139" s="2" t="s">
        <v>1846</v>
      </c>
    </row>
    <row r="140" spans="12:25" x14ac:dyDescent="0.25">
      <c r="L140" s="2" t="s">
        <v>2941</v>
      </c>
      <c r="M140" s="3" t="s">
        <v>191</v>
      </c>
      <c r="P140" s="2" t="s">
        <v>2941</v>
      </c>
      <c r="Q140" s="3" t="s">
        <v>191</v>
      </c>
      <c r="V140" s="2" t="s">
        <v>856</v>
      </c>
      <c r="W140" s="2" t="s">
        <v>855</v>
      </c>
      <c r="X140" s="2" t="s">
        <v>1847</v>
      </c>
      <c r="Y140" s="2" t="s">
        <v>1848</v>
      </c>
    </row>
    <row r="141" spans="12:25" x14ac:dyDescent="0.25">
      <c r="M141" s="3"/>
      <c r="Q141" s="3"/>
      <c r="V141" s="2" t="s">
        <v>3028</v>
      </c>
      <c r="W141" s="2" t="s">
        <v>844</v>
      </c>
      <c r="X141" s="2" t="s">
        <v>1849</v>
      </c>
      <c r="Y141" s="2" t="s">
        <v>1850</v>
      </c>
    </row>
    <row r="142" spans="12:25" x14ac:dyDescent="0.25">
      <c r="V142" s="2" t="s">
        <v>851</v>
      </c>
      <c r="W142" s="2" t="s">
        <v>850</v>
      </c>
      <c r="X142" s="2" t="s">
        <v>1851</v>
      </c>
      <c r="Y142" s="2" t="s">
        <v>1852</v>
      </c>
    </row>
    <row r="143" spans="12:25" x14ac:dyDescent="0.25">
      <c r="V143" s="2" t="s">
        <v>3029</v>
      </c>
      <c r="W143" s="2" t="s">
        <v>852</v>
      </c>
      <c r="X143" s="2" t="s">
        <v>1130</v>
      </c>
      <c r="Y143" s="2" t="s">
        <v>1131</v>
      </c>
    </row>
    <row r="144" spans="12:25" x14ac:dyDescent="0.25">
      <c r="V144" s="2" t="s">
        <v>858</v>
      </c>
      <c r="W144" s="2" t="s">
        <v>857</v>
      </c>
      <c r="X144" s="2" t="s">
        <v>1853</v>
      </c>
      <c r="Y144" s="2" t="s">
        <v>1854</v>
      </c>
    </row>
    <row r="145" spans="22:25" x14ac:dyDescent="0.25">
      <c r="V145" s="2" t="s">
        <v>975</v>
      </c>
      <c r="W145" s="2" t="s">
        <v>974</v>
      </c>
      <c r="X145" s="2" t="s">
        <v>1124</v>
      </c>
      <c r="Y145" s="2" t="s">
        <v>1125</v>
      </c>
    </row>
    <row r="146" spans="22:25" x14ac:dyDescent="0.25">
      <c r="V146" s="2" t="s">
        <v>3031</v>
      </c>
      <c r="W146" s="2" t="s">
        <v>862</v>
      </c>
      <c r="X146" s="2" t="s">
        <v>1118</v>
      </c>
      <c r="Y146" s="2" t="s">
        <v>1119</v>
      </c>
    </row>
    <row r="147" spans="22:25" x14ac:dyDescent="0.25">
      <c r="V147" s="2" t="s">
        <v>3032</v>
      </c>
      <c r="W147" s="2" t="s">
        <v>92</v>
      </c>
      <c r="X147" s="2" t="s">
        <v>1855</v>
      </c>
      <c r="Y147" s="2" t="s">
        <v>1856</v>
      </c>
    </row>
    <row r="148" spans="22:25" x14ac:dyDescent="0.25">
      <c r="V148" s="2" t="s">
        <v>953</v>
      </c>
      <c r="W148" s="2" t="s">
        <v>952</v>
      </c>
      <c r="X148" s="2" t="s">
        <v>1857</v>
      </c>
      <c r="Y148" s="2" t="s">
        <v>1858</v>
      </c>
    </row>
    <row r="149" spans="22:25" x14ac:dyDescent="0.25">
      <c r="V149" s="2" t="s">
        <v>3033</v>
      </c>
      <c r="W149" s="2" t="s">
        <v>840</v>
      </c>
      <c r="X149" s="2" t="s">
        <v>1859</v>
      </c>
      <c r="Y149" s="2" t="s">
        <v>1860</v>
      </c>
    </row>
    <row r="150" spans="22:25" x14ac:dyDescent="0.25">
      <c r="V150" s="2" t="s">
        <v>839</v>
      </c>
      <c r="W150" s="2" t="s">
        <v>838</v>
      </c>
      <c r="X150" s="2" t="s">
        <v>1861</v>
      </c>
      <c r="Y150" s="2" t="s">
        <v>1862</v>
      </c>
    </row>
    <row r="151" spans="22:25" x14ac:dyDescent="0.25">
      <c r="V151" s="2" t="s">
        <v>3034</v>
      </c>
      <c r="W151" s="2" t="s">
        <v>847</v>
      </c>
      <c r="X151" s="2" t="s">
        <v>1863</v>
      </c>
      <c r="Y151" s="2" t="s">
        <v>1864</v>
      </c>
    </row>
    <row r="152" spans="22:25" x14ac:dyDescent="0.25">
      <c r="V152" s="2" t="s">
        <v>842</v>
      </c>
      <c r="W152" s="2" t="s">
        <v>841</v>
      </c>
      <c r="X152" s="2" t="s">
        <v>1865</v>
      </c>
      <c r="Y152" s="2" t="s">
        <v>1866</v>
      </c>
    </row>
    <row r="153" spans="22:25" x14ac:dyDescent="0.25">
      <c r="V153" s="2" t="s">
        <v>854</v>
      </c>
      <c r="W153" s="2" t="s">
        <v>853</v>
      </c>
      <c r="X153" s="2" t="s">
        <v>1867</v>
      </c>
      <c r="Y153" s="2" t="s">
        <v>1868</v>
      </c>
    </row>
    <row r="154" spans="22:25" x14ac:dyDescent="0.25">
      <c r="V154" s="2" t="s">
        <v>3027</v>
      </c>
      <c r="W154" s="2" t="s">
        <v>837</v>
      </c>
      <c r="X154" s="2" t="s">
        <v>1869</v>
      </c>
      <c r="Y154" s="2" t="s">
        <v>1870</v>
      </c>
    </row>
    <row r="155" spans="22:25" x14ac:dyDescent="0.25">
      <c r="V155" s="2" t="s">
        <v>3035</v>
      </c>
      <c r="W155" s="2" t="s">
        <v>865</v>
      </c>
      <c r="X155" s="2" t="s">
        <v>1871</v>
      </c>
      <c r="Y155" s="2" t="s">
        <v>1872</v>
      </c>
    </row>
    <row r="156" spans="22:25" x14ac:dyDescent="0.25">
      <c r="V156" s="2" t="s">
        <v>846</v>
      </c>
      <c r="W156" s="2" t="s">
        <v>60</v>
      </c>
      <c r="X156" s="2" t="s">
        <v>1873</v>
      </c>
      <c r="Y156" s="2" t="s">
        <v>1874</v>
      </c>
    </row>
    <row r="157" spans="22:25" x14ac:dyDescent="0.25">
      <c r="V157" s="2" t="s">
        <v>867</v>
      </c>
      <c r="W157" s="2" t="s">
        <v>866</v>
      </c>
      <c r="X157" s="2" t="s">
        <v>1875</v>
      </c>
      <c r="Y157" s="2" t="s">
        <v>1876</v>
      </c>
    </row>
    <row r="158" spans="22:25" x14ac:dyDescent="0.25">
      <c r="V158" s="2" t="s">
        <v>882</v>
      </c>
      <c r="W158" s="2" t="s">
        <v>881</v>
      </c>
      <c r="X158" s="2" t="s">
        <v>1877</v>
      </c>
      <c r="Y158" s="2" t="s">
        <v>1878</v>
      </c>
    </row>
    <row r="159" spans="22:25" x14ac:dyDescent="0.25">
      <c r="V159" s="2" t="s">
        <v>880</v>
      </c>
      <c r="W159" s="2" t="s">
        <v>879</v>
      </c>
      <c r="X159" s="2" t="s">
        <v>1879</v>
      </c>
      <c r="Y159" s="2" t="s">
        <v>1880</v>
      </c>
    </row>
    <row r="160" spans="22:25" x14ac:dyDescent="0.25">
      <c r="V160" s="2" t="s">
        <v>878</v>
      </c>
      <c r="W160" s="2" t="s">
        <v>877</v>
      </c>
      <c r="X160" s="2" t="s">
        <v>1881</v>
      </c>
      <c r="Y160" s="2" t="s">
        <v>1882</v>
      </c>
    </row>
    <row r="161" spans="22:25" x14ac:dyDescent="0.25">
      <c r="V161" s="2" t="s">
        <v>3039</v>
      </c>
      <c r="W161" s="2" t="s">
        <v>875</v>
      </c>
      <c r="X161" s="2" t="s">
        <v>1104</v>
      </c>
      <c r="Y161" s="2" t="s">
        <v>1105</v>
      </c>
    </row>
    <row r="162" spans="22:25" x14ac:dyDescent="0.25">
      <c r="V162" s="2" t="s">
        <v>3036</v>
      </c>
      <c r="W162" s="2" t="s">
        <v>868</v>
      </c>
      <c r="X162" s="2" t="s">
        <v>1883</v>
      </c>
      <c r="Y162" s="2" t="s">
        <v>1884</v>
      </c>
    </row>
    <row r="163" spans="22:25" x14ac:dyDescent="0.25">
      <c r="V163" s="2" t="s">
        <v>3037</v>
      </c>
      <c r="W163" s="2" t="s">
        <v>117</v>
      </c>
      <c r="X163" s="2" t="s">
        <v>1885</v>
      </c>
      <c r="Y163" s="2" t="s">
        <v>1886</v>
      </c>
    </row>
    <row r="164" spans="22:25" x14ac:dyDescent="0.25">
      <c r="V164" s="2" t="s">
        <v>874</v>
      </c>
      <c r="W164" s="2" t="s">
        <v>873</v>
      </c>
      <c r="X164" s="2" t="s">
        <v>1887</v>
      </c>
      <c r="Y164" s="2" t="s">
        <v>1888</v>
      </c>
    </row>
    <row r="165" spans="22:25" x14ac:dyDescent="0.25">
      <c r="V165" s="2" t="s">
        <v>870</v>
      </c>
      <c r="W165" s="2" t="s">
        <v>869</v>
      </c>
      <c r="X165" s="2" t="s">
        <v>1889</v>
      </c>
      <c r="Y165" s="2" t="s">
        <v>1890</v>
      </c>
    </row>
    <row r="166" spans="22:25" x14ac:dyDescent="0.25">
      <c r="V166" s="2" t="s">
        <v>872</v>
      </c>
      <c r="W166" s="2" t="s">
        <v>871</v>
      </c>
      <c r="X166" s="2" t="s">
        <v>1891</v>
      </c>
      <c r="Y166" s="2" t="s">
        <v>1892</v>
      </c>
    </row>
    <row r="167" spans="22:25" x14ac:dyDescent="0.25">
      <c r="V167" s="2" t="s">
        <v>3040</v>
      </c>
      <c r="W167" s="2" t="s">
        <v>883</v>
      </c>
      <c r="X167" s="2" t="s">
        <v>1893</v>
      </c>
      <c r="Y167" s="2" t="s">
        <v>1894</v>
      </c>
    </row>
    <row r="168" spans="22:25" x14ac:dyDescent="0.25">
      <c r="V168" s="2" t="s">
        <v>3043</v>
      </c>
      <c r="W168" s="2" t="s">
        <v>116</v>
      </c>
      <c r="X168" s="2" t="s">
        <v>1895</v>
      </c>
      <c r="Y168" s="2" t="s">
        <v>1403</v>
      </c>
    </row>
    <row r="169" spans="22:25" x14ac:dyDescent="0.25">
      <c r="V169" s="2" t="s">
        <v>3041</v>
      </c>
      <c r="W169" s="2" t="s">
        <v>109</v>
      </c>
      <c r="X169" s="2" t="s">
        <v>1132</v>
      </c>
      <c r="Y169" s="2" t="s">
        <v>1133</v>
      </c>
    </row>
    <row r="170" spans="22:25" x14ac:dyDescent="0.25">
      <c r="V170" s="2" t="s">
        <v>3042</v>
      </c>
      <c r="W170" s="2" t="s">
        <v>849</v>
      </c>
      <c r="X170" s="2" t="s">
        <v>1896</v>
      </c>
      <c r="Y170" s="2" t="s">
        <v>1897</v>
      </c>
    </row>
    <row r="171" spans="22:25" x14ac:dyDescent="0.25">
      <c r="V171" s="2" t="s">
        <v>3044</v>
      </c>
      <c r="W171" s="2" t="s">
        <v>876</v>
      </c>
      <c r="X171" s="2" t="s">
        <v>1898</v>
      </c>
      <c r="Y171" s="2" t="s">
        <v>1899</v>
      </c>
    </row>
    <row r="172" spans="22:25" x14ac:dyDescent="0.25">
      <c r="V172" s="2" t="s">
        <v>885</v>
      </c>
      <c r="W172" s="2" t="s">
        <v>884</v>
      </c>
      <c r="X172" s="2" t="s">
        <v>1900</v>
      </c>
      <c r="Y172" s="2" t="s">
        <v>1901</v>
      </c>
    </row>
    <row r="173" spans="22:25" x14ac:dyDescent="0.25">
      <c r="V173" s="2" t="s">
        <v>887</v>
      </c>
      <c r="W173" s="2" t="s">
        <v>886</v>
      </c>
      <c r="X173" s="2" t="s">
        <v>1902</v>
      </c>
      <c r="Y173" s="2" t="s">
        <v>1903</v>
      </c>
    </row>
    <row r="174" spans="22:25" x14ac:dyDescent="0.25">
      <c r="V174" s="2" t="s">
        <v>893</v>
      </c>
      <c r="W174" s="2" t="s">
        <v>123</v>
      </c>
      <c r="X174" s="2" t="s">
        <v>1904</v>
      </c>
      <c r="Y174" s="2" t="s">
        <v>1905</v>
      </c>
    </row>
    <row r="175" spans="22:25" x14ac:dyDescent="0.25">
      <c r="V175" s="2" t="s">
        <v>903</v>
      </c>
      <c r="W175" s="2" t="s">
        <v>902</v>
      </c>
      <c r="X175" s="2" t="s">
        <v>1906</v>
      </c>
      <c r="Y175" s="2" t="s">
        <v>1907</v>
      </c>
    </row>
    <row r="176" spans="22:25" x14ac:dyDescent="0.25">
      <c r="V176" s="2" t="s">
        <v>3047</v>
      </c>
      <c r="W176" s="2" t="s">
        <v>899</v>
      </c>
      <c r="X176" s="2" t="s">
        <v>1908</v>
      </c>
      <c r="Y176" s="2" t="s">
        <v>1909</v>
      </c>
    </row>
    <row r="177" spans="22:25" x14ac:dyDescent="0.25">
      <c r="V177" s="2" t="s">
        <v>888</v>
      </c>
      <c r="W177" s="2" t="s">
        <v>120</v>
      </c>
      <c r="X177" s="2" t="s">
        <v>1910</v>
      </c>
      <c r="Y177" s="2" t="s">
        <v>1911</v>
      </c>
    </row>
    <row r="178" spans="22:25" x14ac:dyDescent="0.25">
      <c r="V178" s="2" t="s">
        <v>3048</v>
      </c>
      <c r="W178" s="2" t="s">
        <v>891</v>
      </c>
      <c r="X178" s="2" t="s">
        <v>1912</v>
      </c>
      <c r="Y178" s="2" t="s">
        <v>1141</v>
      </c>
    </row>
    <row r="179" spans="22:25" x14ac:dyDescent="0.25">
      <c r="V179" s="2" t="s">
        <v>905</v>
      </c>
      <c r="W179" s="2" t="s">
        <v>904</v>
      </c>
      <c r="X179" s="2" t="s">
        <v>501</v>
      </c>
      <c r="Y179" s="2" t="s">
        <v>261</v>
      </c>
    </row>
    <row r="180" spans="22:25" x14ac:dyDescent="0.25">
      <c r="V180" s="2" t="s">
        <v>889</v>
      </c>
      <c r="W180" s="2" t="s">
        <v>182</v>
      </c>
      <c r="X180" s="2" t="s">
        <v>499</v>
      </c>
      <c r="Y180" s="2" t="s">
        <v>259</v>
      </c>
    </row>
    <row r="181" spans="22:25" x14ac:dyDescent="0.25">
      <c r="V181" s="2" t="s">
        <v>3049</v>
      </c>
      <c r="W181" s="2" t="s">
        <v>892</v>
      </c>
      <c r="X181" s="2" t="s">
        <v>1913</v>
      </c>
      <c r="Y181" s="2" t="s">
        <v>1914</v>
      </c>
    </row>
    <row r="182" spans="22:25" x14ac:dyDescent="0.25">
      <c r="V182" s="2" t="s">
        <v>3050</v>
      </c>
      <c r="W182" s="2" t="s">
        <v>896</v>
      </c>
      <c r="X182" s="2" t="s">
        <v>1144</v>
      </c>
      <c r="Y182" s="2" t="s">
        <v>1145</v>
      </c>
    </row>
    <row r="183" spans="22:25" x14ac:dyDescent="0.25">
      <c r="V183" s="2" t="s">
        <v>3051</v>
      </c>
      <c r="W183" s="2" t="s">
        <v>124</v>
      </c>
      <c r="X183" s="2" t="s">
        <v>1146</v>
      </c>
      <c r="Y183" s="2" t="s">
        <v>1147</v>
      </c>
    </row>
    <row r="184" spans="22:25" x14ac:dyDescent="0.25">
      <c r="V184" s="2" t="s">
        <v>901</v>
      </c>
      <c r="W184" s="2" t="s">
        <v>900</v>
      </c>
      <c r="X184" s="2" t="s">
        <v>1103</v>
      </c>
      <c r="Y184" s="2" t="s">
        <v>457</v>
      </c>
    </row>
    <row r="185" spans="22:25" x14ac:dyDescent="0.25">
      <c r="V185" s="2" t="s">
        <v>898</v>
      </c>
      <c r="W185" s="2" t="s">
        <v>897</v>
      </c>
      <c r="X185" s="2" t="s">
        <v>1915</v>
      </c>
      <c r="Y185" s="2" t="s">
        <v>1916</v>
      </c>
    </row>
    <row r="186" spans="22:25" x14ac:dyDescent="0.25">
      <c r="V186" s="2" t="s">
        <v>3010</v>
      </c>
      <c r="W186" s="2" t="s">
        <v>906</v>
      </c>
      <c r="X186" s="2" t="s">
        <v>498</v>
      </c>
      <c r="Y186" s="2" t="s">
        <v>258</v>
      </c>
    </row>
    <row r="187" spans="22:25" x14ac:dyDescent="0.25">
      <c r="V187" s="2" t="s">
        <v>3052</v>
      </c>
      <c r="W187" s="2" t="s">
        <v>724</v>
      </c>
      <c r="X187" s="2" t="s">
        <v>1917</v>
      </c>
      <c r="Y187" s="2" t="s">
        <v>1918</v>
      </c>
    </row>
    <row r="188" spans="22:25" x14ac:dyDescent="0.25">
      <c r="V188" s="2" t="s">
        <v>908</v>
      </c>
      <c r="W188" s="2" t="s">
        <v>907</v>
      </c>
      <c r="X188" s="2" t="s">
        <v>1142</v>
      </c>
      <c r="Y188" s="2" t="s">
        <v>1143</v>
      </c>
    </row>
    <row r="189" spans="22:25" x14ac:dyDescent="0.25">
      <c r="V189" s="2" t="s">
        <v>3054</v>
      </c>
      <c r="W189" s="2" t="s">
        <v>909</v>
      </c>
      <c r="X189" s="2" t="s">
        <v>1919</v>
      </c>
      <c r="Y189" s="2" t="s">
        <v>1920</v>
      </c>
    </row>
    <row r="190" spans="22:25" x14ac:dyDescent="0.25">
      <c r="V190" s="2" t="s">
        <v>3055</v>
      </c>
      <c r="W190" s="2" t="s">
        <v>911</v>
      </c>
      <c r="X190" s="2" t="s">
        <v>1921</v>
      </c>
      <c r="Y190" s="2" t="s">
        <v>1922</v>
      </c>
    </row>
    <row r="191" spans="22:25" x14ac:dyDescent="0.25">
      <c r="V191" s="2" t="s">
        <v>3053</v>
      </c>
      <c r="W191" s="2" t="s">
        <v>912</v>
      </c>
      <c r="X191" s="2" t="s">
        <v>594</v>
      </c>
      <c r="Y191" s="2" t="s">
        <v>361</v>
      </c>
    </row>
    <row r="192" spans="22:25" x14ac:dyDescent="0.25">
      <c r="V192" s="2" t="s">
        <v>779</v>
      </c>
      <c r="W192" s="2" t="s">
        <v>544</v>
      </c>
      <c r="X192" s="2" t="s">
        <v>1923</v>
      </c>
      <c r="Y192" s="2" t="s">
        <v>1924</v>
      </c>
    </row>
    <row r="193" spans="2:25" x14ac:dyDescent="0.25">
      <c r="V193" s="2" t="s">
        <v>3056</v>
      </c>
      <c r="W193" s="2" t="s">
        <v>62</v>
      </c>
      <c r="X193" s="2" t="s">
        <v>1925</v>
      </c>
      <c r="Y193" s="2" t="s">
        <v>1150</v>
      </c>
    </row>
    <row r="194" spans="2:25" x14ac:dyDescent="0.25">
      <c r="V194" s="2" t="s">
        <v>3073</v>
      </c>
      <c r="W194" s="2" t="s">
        <v>105</v>
      </c>
      <c r="X194" s="2" t="s">
        <v>1926</v>
      </c>
      <c r="Y194" s="2" t="s">
        <v>1927</v>
      </c>
    </row>
    <row r="195" spans="2:25" x14ac:dyDescent="0.25">
      <c r="V195" s="2" t="s">
        <v>3071</v>
      </c>
      <c r="W195" s="2" t="s">
        <v>825</v>
      </c>
      <c r="X195" s="2" t="s">
        <v>1928</v>
      </c>
      <c r="Y195" s="2" t="s">
        <v>1929</v>
      </c>
    </row>
    <row r="196" spans="2:25" x14ac:dyDescent="0.25">
      <c r="V196" s="2" t="s">
        <v>3072</v>
      </c>
      <c r="W196" s="2" t="s">
        <v>961</v>
      </c>
      <c r="X196" s="2" t="s">
        <v>1930</v>
      </c>
      <c r="Y196" s="2" t="s">
        <v>1931</v>
      </c>
    </row>
    <row r="197" spans="2:25" x14ac:dyDescent="0.25">
      <c r="V197" s="2" t="s">
        <v>3059</v>
      </c>
      <c r="W197" s="2" t="s">
        <v>695</v>
      </c>
      <c r="X197" s="2" t="s">
        <v>1151</v>
      </c>
      <c r="Y197" s="2" t="s">
        <v>264</v>
      </c>
    </row>
    <row r="198" spans="2:25" x14ac:dyDescent="0.25">
      <c r="V198" s="2" t="s">
        <v>922</v>
      </c>
      <c r="W198" s="2" t="s">
        <v>921</v>
      </c>
      <c r="X198" s="2" t="s">
        <v>1932</v>
      </c>
      <c r="Y198" s="2" t="s">
        <v>1933</v>
      </c>
    </row>
    <row r="199" spans="2:25" x14ac:dyDescent="0.25">
      <c r="V199" s="2" t="s">
        <v>3060</v>
      </c>
      <c r="W199" s="2" t="s">
        <v>913</v>
      </c>
      <c r="X199" s="2" t="s">
        <v>1934</v>
      </c>
      <c r="Y199" s="2" t="s">
        <v>1935</v>
      </c>
    </row>
    <row r="200" spans="2:25" x14ac:dyDescent="0.25">
      <c r="V200" s="2" t="s">
        <v>924</v>
      </c>
      <c r="W200" s="2" t="s">
        <v>923</v>
      </c>
      <c r="X200" s="2" t="s">
        <v>1936</v>
      </c>
      <c r="Y200" s="2" t="s">
        <v>1937</v>
      </c>
    </row>
    <row r="201" spans="2:25" x14ac:dyDescent="0.25">
      <c r="B201" s="1"/>
      <c r="C201" s="1"/>
      <c r="V201" s="2" t="s">
        <v>3063</v>
      </c>
      <c r="W201" s="2" t="s">
        <v>910</v>
      </c>
      <c r="X201" s="2" t="s">
        <v>1938</v>
      </c>
      <c r="Y201" s="2" t="s">
        <v>1939</v>
      </c>
    </row>
    <row r="202" spans="2:25" x14ac:dyDescent="0.25">
      <c r="B202" s="1"/>
      <c r="C202" s="1"/>
      <c r="V202" s="2" t="s">
        <v>3064</v>
      </c>
      <c r="W202" s="2" t="s">
        <v>734</v>
      </c>
      <c r="X202" s="2" t="s">
        <v>1940</v>
      </c>
      <c r="Y202" s="2" t="s">
        <v>1941</v>
      </c>
    </row>
    <row r="203" spans="2:25" x14ac:dyDescent="0.25">
      <c r="V203" s="2" t="s">
        <v>3065</v>
      </c>
      <c r="W203" s="2" t="s">
        <v>132</v>
      </c>
      <c r="X203" s="2" t="s">
        <v>503</v>
      </c>
      <c r="Y203" s="2" t="s">
        <v>263</v>
      </c>
    </row>
    <row r="204" spans="2:25" x14ac:dyDescent="0.25">
      <c r="V204" s="2" t="s">
        <v>920</v>
      </c>
      <c r="W204" s="2" t="s">
        <v>137</v>
      </c>
      <c r="X204" s="463" t="s">
        <v>3925</v>
      </c>
      <c r="Y204" s="2" t="s">
        <v>3926</v>
      </c>
    </row>
    <row r="205" spans="2:25" x14ac:dyDescent="0.25">
      <c r="B205" s="5"/>
      <c r="C205" s="5"/>
      <c r="V205" s="2" t="s">
        <v>3067</v>
      </c>
      <c r="W205" s="2" t="s">
        <v>135</v>
      </c>
      <c r="X205" s="2" t="s">
        <v>1152</v>
      </c>
      <c r="Y205" s="2" t="s">
        <v>265</v>
      </c>
    </row>
    <row r="206" spans="2:25" x14ac:dyDescent="0.25">
      <c r="V206" s="2" t="s">
        <v>3068</v>
      </c>
      <c r="W206" s="2" t="s">
        <v>136</v>
      </c>
      <c r="X206" s="2" t="s">
        <v>1942</v>
      </c>
      <c r="Y206" s="2" t="s">
        <v>1943</v>
      </c>
    </row>
    <row r="207" spans="2:25" x14ac:dyDescent="0.25">
      <c r="V207" s="2" t="s">
        <v>3069</v>
      </c>
      <c r="W207" s="2" t="s">
        <v>917</v>
      </c>
      <c r="X207" s="2" t="s">
        <v>1944</v>
      </c>
      <c r="Y207" s="2" t="s">
        <v>1945</v>
      </c>
    </row>
    <row r="208" spans="2:25" x14ac:dyDescent="0.25">
      <c r="V208" s="2" t="s">
        <v>3057</v>
      </c>
      <c r="W208" s="2" t="s">
        <v>131</v>
      </c>
      <c r="X208" s="2" t="s">
        <v>504</v>
      </c>
      <c r="Y208" s="2" t="s">
        <v>267</v>
      </c>
    </row>
    <row r="209" spans="2:25" x14ac:dyDescent="0.25">
      <c r="B209" s="5"/>
      <c r="C209" s="5"/>
      <c r="V209" s="2" t="s">
        <v>925</v>
      </c>
      <c r="W209" s="2" t="s">
        <v>138</v>
      </c>
      <c r="X209" s="2" t="s">
        <v>1946</v>
      </c>
      <c r="Y209" s="2" t="s">
        <v>1947</v>
      </c>
    </row>
    <row r="210" spans="2:25" x14ac:dyDescent="0.25">
      <c r="V210" s="2" t="s">
        <v>3074</v>
      </c>
      <c r="W210" s="2" t="s">
        <v>977</v>
      </c>
      <c r="X210" s="2" t="s">
        <v>1948</v>
      </c>
      <c r="Y210" s="2" t="s">
        <v>1949</v>
      </c>
    </row>
    <row r="211" spans="2:25" x14ac:dyDescent="0.25">
      <c r="V211" s="2" t="s">
        <v>3075</v>
      </c>
      <c r="W211" s="2" t="s">
        <v>110</v>
      </c>
      <c r="X211" s="2" t="s">
        <v>1162</v>
      </c>
      <c r="Y211" s="2" t="s">
        <v>1163</v>
      </c>
    </row>
    <row r="212" spans="2:25" x14ac:dyDescent="0.25">
      <c r="V212" s="2" t="s">
        <v>3076</v>
      </c>
      <c r="W212" s="2" t="s">
        <v>928</v>
      </c>
      <c r="X212" s="2" t="s">
        <v>1160</v>
      </c>
      <c r="Y212" s="2" t="s">
        <v>1161</v>
      </c>
    </row>
    <row r="213" spans="2:25" x14ac:dyDescent="0.25">
      <c r="V213" s="2" t="s">
        <v>3070</v>
      </c>
      <c r="W213" s="2" t="s">
        <v>755</v>
      </c>
      <c r="X213" s="2" t="s">
        <v>510</v>
      </c>
      <c r="Y213" s="2" t="s">
        <v>167</v>
      </c>
    </row>
    <row r="214" spans="2:25" x14ac:dyDescent="0.25">
      <c r="V214" s="2" t="s">
        <v>829</v>
      </c>
      <c r="W214" s="2" t="s">
        <v>828</v>
      </c>
      <c r="X214" s="2" t="s">
        <v>507</v>
      </c>
      <c r="Y214" s="2" t="s">
        <v>270</v>
      </c>
    </row>
    <row r="215" spans="2:25" x14ac:dyDescent="0.25">
      <c r="V215" s="2" t="s">
        <v>916</v>
      </c>
      <c r="W215" s="2" t="s">
        <v>915</v>
      </c>
      <c r="X215" s="2" t="s">
        <v>508</v>
      </c>
      <c r="Y215" s="2" t="s">
        <v>271</v>
      </c>
    </row>
    <row r="216" spans="2:25" x14ac:dyDescent="0.25">
      <c r="V216" s="2" t="s">
        <v>895</v>
      </c>
      <c r="W216" s="2" t="s">
        <v>894</v>
      </c>
      <c r="X216" s="2" t="s">
        <v>1950</v>
      </c>
      <c r="Y216" s="2" t="s">
        <v>1951</v>
      </c>
    </row>
    <row r="217" spans="2:25" x14ac:dyDescent="0.25">
      <c r="V217" s="2" t="s">
        <v>914</v>
      </c>
      <c r="W217" s="2" t="s">
        <v>133</v>
      </c>
      <c r="X217" s="2" t="s">
        <v>514</v>
      </c>
      <c r="Y217" s="2" t="s">
        <v>276</v>
      </c>
    </row>
    <row r="218" spans="2:25" x14ac:dyDescent="0.25">
      <c r="V218" s="2" t="s">
        <v>927</v>
      </c>
      <c r="W218" s="2" t="s">
        <v>926</v>
      </c>
      <c r="X218" s="2" t="s">
        <v>1952</v>
      </c>
      <c r="Y218" s="2" t="s">
        <v>1953</v>
      </c>
    </row>
    <row r="219" spans="2:25" x14ac:dyDescent="0.25">
      <c r="J219" s="1"/>
      <c r="V219" s="2" t="s">
        <v>919</v>
      </c>
      <c r="W219" s="2" t="s">
        <v>918</v>
      </c>
      <c r="X219" s="2" t="s">
        <v>511</v>
      </c>
      <c r="Y219" s="2" t="s">
        <v>273</v>
      </c>
    </row>
    <row r="220" spans="2:25" x14ac:dyDescent="0.25">
      <c r="J220" s="1"/>
      <c r="V220" s="2" t="s">
        <v>3077</v>
      </c>
      <c r="W220" s="2" t="s">
        <v>932</v>
      </c>
      <c r="X220" s="2" t="s">
        <v>1172</v>
      </c>
      <c r="Y220" s="2" t="s">
        <v>1173</v>
      </c>
    </row>
    <row r="221" spans="2:25" x14ac:dyDescent="0.25">
      <c r="J221" s="1"/>
      <c r="V221" s="2" t="s">
        <v>3061</v>
      </c>
      <c r="W221" s="2" t="s">
        <v>134</v>
      </c>
      <c r="X221" s="2" t="s">
        <v>519</v>
      </c>
      <c r="Y221" s="2" t="s">
        <v>280</v>
      </c>
    </row>
    <row r="222" spans="2:25" x14ac:dyDescent="0.25">
      <c r="J222" s="1"/>
      <c r="V222" s="2" t="s">
        <v>3062</v>
      </c>
      <c r="W222" s="2" t="s">
        <v>726</v>
      </c>
      <c r="X222" s="2" t="s">
        <v>1954</v>
      </c>
      <c r="Y222" s="2" t="s">
        <v>1955</v>
      </c>
    </row>
    <row r="223" spans="2:25" x14ac:dyDescent="0.25">
      <c r="J223" s="1"/>
      <c r="V223" s="2" t="s">
        <v>3078</v>
      </c>
      <c r="W223" s="2" t="s">
        <v>931</v>
      </c>
      <c r="X223" s="2" t="s">
        <v>1956</v>
      </c>
      <c r="Y223" s="2" t="s">
        <v>1352</v>
      </c>
    </row>
    <row r="224" spans="2:25" x14ac:dyDescent="0.25">
      <c r="J224" s="1"/>
      <c r="V224" s="2" t="s">
        <v>946</v>
      </c>
      <c r="W224" s="2" t="s">
        <v>945</v>
      </c>
      <c r="X224" s="2" t="s">
        <v>1957</v>
      </c>
      <c r="Y224" s="2" t="s">
        <v>1958</v>
      </c>
    </row>
    <row r="225" spans="2:25" x14ac:dyDescent="0.25">
      <c r="J225" s="1"/>
      <c r="V225" s="2" t="s">
        <v>3079</v>
      </c>
      <c r="W225" s="2" t="s">
        <v>938</v>
      </c>
      <c r="X225" s="2" t="s">
        <v>1959</v>
      </c>
      <c r="Y225" s="2" t="s">
        <v>1960</v>
      </c>
    </row>
    <row r="226" spans="2:25" x14ac:dyDescent="0.25">
      <c r="J226" s="1"/>
      <c r="V226" s="2" t="s">
        <v>3080</v>
      </c>
      <c r="W226" s="2" t="s">
        <v>947</v>
      </c>
      <c r="X226" s="2" t="s">
        <v>1170</v>
      </c>
      <c r="Y226" s="2" t="s">
        <v>1171</v>
      </c>
    </row>
    <row r="227" spans="2:25" x14ac:dyDescent="0.25">
      <c r="J227" s="1"/>
      <c r="V227" s="2" t="s">
        <v>937</v>
      </c>
      <c r="W227" s="2" t="s">
        <v>936</v>
      </c>
      <c r="X227" s="2" t="s">
        <v>523</v>
      </c>
      <c r="Y227" s="2" t="s">
        <v>284</v>
      </c>
    </row>
    <row r="228" spans="2:25" x14ac:dyDescent="0.25">
      <c r="V228" s="2" t="s">
        <v>935</v>
      </c>
      <c r="W228" s="2" t="s">
        <v>144</v>
      </c>
      <c r="X228" s="2" t="s">
        <v>517</v>
      </c>
      <c r="Y228" s="2" t="s">
        <v>279</v>
      </c>
    </row>
    <row r="229" spans="2:25" x14ac:dyDescent="0.25">
      <c r="V229" s="2" t="s">
        <v>3081</v>
      </c>
      <c r="W229" s="2" t="s">
        <v>146</v>
      </c>
      <c r="X229" s="2" t="s">
        <v>1961</v>
      </c>
      <c r="Y229" s="2" t="s">
        <v>1962</v>
      </c>
    </row>
    <row r="230" spans="2:25" x14ac:dyDescent="0.25">
      <c r="V230" s="2" t="s">
        <v>942</v>
      </c>
      <c r="W230" s="2" t="s">
        <v>148</v>
      </c>
      <c r="X230" s="2" t="s">
        <v>1963</v>
      </c>
      <c r="Y230" s="2" t="s">
        <v>1964</v>
      </c>
    </row>
    <row r="231" spans="2:25" x14ac:dyDescent="0.25">
      <c r="V231" s="2" t="s">
        <v>3082</v>
      </c>
      <c r="W231" s="2" t="s">
        <v>151</v>
      </c>
      <c r="X231" s="2" t="s">
        <v>1158</v>
      </c>
      <c r="Y231" s="2" t="s">
        <v>1159</v>
      </c>
    </row>
    <row r="232" spans="2:25" x14ac:dyDescent="0.25">
      <c r="V232" s="2" t="s">
        <v>3085</v>
      </c>
      <c r="W232" s="2" t="s">
        <v>941</v>
      </c>
      <c r="X232" s="2" t="s">
        <v>1164</v>
      </c>
      <c r="Y232" s="2" t="s">
        <v>1165</v>
      </c>
    </row>
    <row r="233" spans="2:25" x14ac:dyDescent="0.25">
      <c r="V233" s="2" t="s">
        <v>3086</v>
      </c>
      <c r="W233" s="2" t="s">
        <v>150</v>
      </c>
      <c r="X233" s="2" t="s">
        <v>1174</v>
      </c>
      <c r="Y233" s="2" t="s">
        <v>1175</v>
      </c>
    </row>
    <row r="234" spans="2:25" x14ac:dyDescent="0.25">
      <c r="V234" s="2" t="s">
        <v>940</v>
      </c>
      <c r="W234" s="2" t="s">
        <v>939</v>
      </c>
      <c r="X234" s="2" t="s">
        <v>1965</v>
      </c>
      <c r="Y234" s="2" t="s">
        <v>1966</v>
      </c>
    </row>
    <row r="235" spans="2:25" x14ac:dyDescent="0.25">
      <c r="V235" s="2" t="s">
        <v>3087</v>
      </c>
      <c r="W235" s="2" t="s">
        <v>933</v>
      </c>
      <c r="X235" s="2" t="s">
        <v>1967</v>
      </c>
      <c r="Y235" s="2" t="s">
        <v>1968</v>
      </c>
    </row>
    <row r="236" spans="2:25" x14ac:dyDescent="0.25">
      <c r="B236" s="5"/>
      <c r="C236" s="5"/>
      <c r="V236" s="2" t="s">
        <v>944</v>
      </c>
      <c r="W236" s="2" t="s">
        <v>943</v>
      </c>
      <c r="X236" s="2" t="s">
        <v>520</v>
      </c>
      <c r="Y236" s="2" t="s">
        <v>281</v>
      </c>
    </row>
    <row r="237" spans="2:25" x14ac:dyDescent="0.25">
      <c r="V237" s="2" t="s">
        <v>951</v>
      </c>
      <c r="W237" s="2" t="s">
        <v>950</v>
      </c>
      <c r="X237" s="296" t="s">
        <v>1176</v>
      </c>
      <c r="Y237" s="2" t="s">
        <v>1177</v>
      </c>
    </row>
    <row r="238" spans="2:25" x14ac:dyDescent="0.25">
      <c r="V238" s="2" t="s">
        <v>949</v>
      </c>
      <c r="W238" s="2" t="s">
        <v>948</v>
      </c>
      <c r="X238" s="2" t="s">
        <v>512</v>
      </c>
      <c r="Y238" s="2" t="s">
        <v>274</v>
      </c>
    </row>
    <row r="239" spans="2:25" x14ac:dyDescent="0.25">
      <c r="V239" s="2" t="s">
        <v>3093</v>
      </c>
      <c r="W239" s="2" t="s">
        <v>954</v>
      </c>
      <c r="X239" s="2" t="s">
        <v>1969</v>
      </c>
      <c r="Y239" s="2" t="s">
        <v>1970</v>
      </c>
    </row>
    <row r="240" spans="2:25" x14ac:dyDescent="0.25">
      <c r="V240" s="2" t="s">
        <v>2956</v>
      </c>
      <c r="W240" s="2" t="s">
        <v>154</v>
      </c>
      <c r="X240" s="2" t="s">
        <v>1168</v>
      </c>
      <c r="Y240" s="2" t="s">
        <v>1169</v>
      </c>
    </row>
    <row r="241" spans="2:25" x14ac:dyDescent="0.25">
      <c r="V241" s="2" t="s">
        <v>958</v>
      </c>
      <c r="W241" s="2" t="s">
        <v>957</v>
      </c>
      <c r="X241" s="2" t="s">
        <v>513</v>
      </c>
      <c r="Y241" s="2" t="s">
        <v>275</v>
      </c>
    </row>
    <row r="242" spans="2:25" x14ac:dyDescent="0.25">
      <c r="V242" s="2" t="s">
        <v>956</v>
      </c>
      <c r="W242" s="2" t="s">
        <v>955</v>
      </c>
      <c r="X242" s="2" t="s">
        <v>505</v>
      </c>
      <c r="Y242" s="2" t="s">
        <v>268</v>
      </c>
    </row>
    <row r="243" spans="2:25" x14ac:dyDescent="0.25">
      <c r="B243" s="5"/>
      <c r="C243" s="5"/>
      <c r="V243" s="2" t="s">
        <v>3089</v>
      </c>
      <c r="W243" s="2" t="s">
        <v>959</v>
      </c>
      <c r="X243" s="2" t="s">
        <v>1971</v>
      </c>
      <c r="Y243" s="2" t="s">
        <v>1972</v>
      </c>
    </row>
    <row r="244" spans="2:25" x14ac:dyDescent="0.25">
      <c r="V244" s="2" t="s">
        <v>968</v>
      </c>
      <c r="W244" s="2" t="s">
        <v>967</v>
      </c>
      <c r="X244" s="2" t="s">
        <v>1973</v>
      </c>
      <c r="Y244" s="2" t="s">
        <v>1974</v>
      </c>
    </row>
    <row r="245" spans="2:25" x14ac:dyDescent="0.25">
      <c r="V245" s="2" t="s">
        <v>3090</v>
      </c>
      <c r="W245" s="2" t="s">
        <v>960</v>
      </c>
      <c r="X245" s="2" t="s">
        <v>1975</v>
      </c>
      <c r="Y245" s="2" t="s">
        <v>1976</v>
      </c>
    </row>
    <row r="246" spans="2:25" x14ac:dyDescent="0.25">
      <c r="V246" s="2" t="s">
        <v>963</v>
      </c>
      <c r="W246" s="2" t="s">
        <v>962</v>
      </c>
      <c r="X246" s="2" t="s">
        <v>1977</v>
      </c>
      <c r="Y246" s="2" t="s">
        <v>1978</v>
      </c>
    </row>
    <row r="247" spans="2:25" x14ac:dyDescent="0.25">
      <c r="V247" s="2" t="s">
        <v>3091</v>
      </c>
      <c r="W247" s="2" t="s">
        <v>681</v>
      </c>
      <c r="X247" s="2" t="s">
        <v>1979</v>
      </c>
      <c r="Y247" s="2" t="s">
        <v>1980</v>
      </c>
    </row>
    <row r="248" spans="2:25" x14ac:dyDescent="0.25">
      <c r="V248" s="2" t="s">
        <v>966</v>
      </c>
      <c r="W248" s="2" t="s">
        <v>965</v>
      </c>
      <c r="X248" s="2" t="s">
        <v>528</v>
      </c>
      <c r="Y248" s="2" t="s">
        <v>289</v>
      </c>
    </row>
    <row r="249" spans="2:25" x14ac:dyDescent="0.25">
      <c r="V249" s="2" t="s">
        <v>969</v>
      </c>
      <c r="W249" s="2" t="s">
        <v>157</v>
      </c>
      <c r="X249" s="2" t="s">
        <v>1981</v>
      </c>
      <c r="Y249" s="2" t="s">
        <v>1982</v>
      </c>
    </row>
    <row r="250" spans="2:25" x14ac:dyDescent="0.25">
      <c r="V250" s="2" t="s">
        <v>3096</v>
      </c>
      <c r="W250" s="2" t="s">
        <v>752</v>
      </c>
      <c r="X250" s="2" t="s">
        <v>1983</v>
      </c>
      <c r="Y250" s="2" t="s">
        <v>1984</v>
      </c>
    </row>
    <row r="251" spans="2:25" x14ac:dyDescent="0.25">
      <c r="V251" s="2" t="s">
        <v>3097</v>
      </c>
      <c r="W251" s="2" t="s">
        <v>970</v>
      </c>
      <c r="X251" s="2" t="s">
        <v>1184</v>
      </c>
      <c r="Y251" s="2" t="s">
        <v>1185</v>
      </c>
    </row>
    <row r="252" spans="2:25" x14ac:dyDescent="0.25">
      <c r="V252" s="2" t="s">
        <v>3001</v>
      </c>
      <c r="W252" s="2" t="s">
        <v>973</v>
      </c>
      <c r="X252" s="2" t="s">
        <v>1207</v>
      </c>
      <c r="Y252" s="2" t="s">
        <v>1208</v>
      </c>
    </row>
    <row r="253" spans="2:25" x14ac:dyDescent="0.25">
      <c r="B253" s="5"/>
      <c r="C253" s="5"/>
      <c r="V253" s="2" t="s">
        <v>3003</v>
      </c>
      <c r="W253" s="2" t="s">
        <v>976</v>
      </c>
      <c r="X253" s="2" t="s">
        <v>1192</v>
      </c>
      <c r="Y253" s="2" t="s">
        <v>92</v>
      </c>
    </row>
    <row r="254" spans="2:25" x14ac:dyDescent="0.25">
      <c r="V254" s="2" t="s">
        <v>3058</v>
      </c>
      <c r="W254" s="2" t="s">
        <v>978</v>
      </c>
      <c r="X254" s="2" t="s">
        <v>530</v>
      </c>
      <c r="Y254" s="2" t="s">
        <v>291</v>
      </c>
    </row>
    <row r="255" spans="2:25" x14ac:dyDescent="0.25">
      <c r="V255" s="2" t="s">
        <v>3066</v>
      </c>
      <c r="W255" s="2" t="s">
        <v>979</v>
      </c>
      <c r="X255" s="2" t="s">
        <v>527</v>
      </c>
      <c r="Y255" s="2" t="s">
        <v>288</v>
      </c>
    </row>
    <row r="256" spans="2:25" x14ac:dyDescent="0.25">
      <c r="X256" s="2" t="s">
        <v>529</v>
      </c>
      <c r="Y256" s="2" t="s">
        <v>290</v>
      </c>
    </row>
    <row r="257" spans="2:25" x14ac:dyDescent="0.25">
      <c r="X257" s="2" t="s">
        <v>1182</v>
      </c>
      <c r="Y257" s="2" t="s">
        <v>1183</v>
      </c>
    </row>
    <row r="258" spans="2:25" x14ac:dyDescent="0.25">
      <c r="X258" s="2" t="s">
        <v>1985</v>
      </c>
      <c r="Y258" s="2" t="s">
        <v>1986</v>
      </c>
    </row>
    <row r="259" spans="2:25" x14ac:dyDescent="0.25">
      <c r="X259" s="2" t="s">
        <v>1199</v>
      </c>
      <c r="Y259" s="2" t="s">
        <v>1200</v>
      </c>
    </row>
    <row r="260" spans="2:25" x14ac:dyDescent="0.25">
      <c r="X260" s="2" t="s">
        <v>1987</v>
      </c>
      <c r="Y260" s="2" t="s">
        <v>1988</v>
      </c>
    </row>
    <row r="261" spans="2:25" x14ac:dyDescent="0.25">
      <c r="B261" s="5"/>
      <c r="C261" s="5"/>
      <c r="X261" s="2" t="s">
        <v>1989</v>
      </c>
      <c r="Y261" s="2" t="s">
        <v>1990</v>
      </c>
    </row>
    <row r="262" spans="2:25" x14ac:dyDescent="0.25">
      <c r="B262" s="7"/>
      <c r="C262" s="7"/>
      <c r="X262" s="2" t="s">
        <v>1991</v>
      </c>
      <c r="Y262" s="2" t="s">
        <v>1992</v>
      </c>
    </row>
    <row r="263" spans="2:25" x14ac:dyDescent="0.25">
      <c r="B263" s="7"/>
      <c r="C263" s="7"/>
      <c r="X263" s="2" t="s">
        <v>531</v>
      </c>
      <c r="Y263" s="2" t="s">
        <v>292</v>
      </c>
    </row>
    <row r="264" spans="2:25" x14ac:dyDescent="0.25">
      <c r="B264" s="7"/>
      <c r="C264" s="7"/>
      <c r="X264" s="2" t="s">
        <v>1188</v>
      </c>
      <c r="Y264" s="2" t="s">
        <v>1189</v>
      </c>
    </row>
    <row r="265" spans="2:25" x14ac:dyDescent="0.25">
      <c r="B265" s="7"/>
      <c r="C265" s="7"/>
      <c r="X265" s="2" t="s">
        <v>1993</v>
      </c>
      <c r="Y265" s="2" t="s">
        <v>1994</v>
      </c>
    </row>
    <row r="266" spans="2:25" x14ac:dyDescent="0.25">
      <c r="B266" s="7"/>
      <c r="C266" s="7"/>
      <c r="X266" s="2" t="s">
        <v>1995</v>
      </c>
      <c r="Y266" s="2" t="s">
        <v>1996</v>
      </c>
    </row>
    <row r="267" spans="2:25" x14ac:dyDescent="0.25">
      <c r="X267" s="2" t="s">
        <v>1997</v>
      </c>
      <c r="Y267" s="2" t="s">
        <v>1998</v>
      </c>
    </row>
    <row r="268" spans="2:25" x14ac:dyDescent="0.25">
      <c r="X268" s="2" t="s">
        <v>1999</v>
      </c>
      <c r="Y268" s="2" t="s">
        <v>2000</v>
      </c>
    </row>
    <row r="269" spans="2:25" x14ac:dyDescent="0.25">
      <c r="X269" s="2" t="s">
        <v>2001</v>
      </c>
      <c r="Y269" s="2" t="s">
        <v>2002</v>
      </c>
    </row>
    <row r="270" spans="2:25" x14ac:dyDescent="0.25">
      <c r="X270" s="2" t="s">
        <v>1193</v>
      </c>
      <c r="Y270" s="2" t="s">
        <v>1194</v>
      </c>
    </row>
    <row r="271" spans="2:25" x14ac:dyDescent="0.25">
      <c r="B271" s="5"/>
      <c r="C271" s="5"/>
      <c r="X271" s="2" t="s">
        <v>2003</v>
      </c>
      <c r="Y271" s="2" t="s">
        <v>2004</v>
      </c>
    </row>
    <row r="272" spans="2:25" x14ac:dyDescent="0.25">
      <c r="X272" s="2" t="s">
        <v>2005</v>
      </c>
      <c r="Y272" s="2" t="s">
        <v>1198</v>
      </c>
    </row>
    <row r="273" spans="1:25" x14ac:dyDescent="0.25">
      <c r="X273" s="2" t="s">
        <v>1195</v>
      </c>
      <c r="Y273" s="2" t="s">
        <v>1196</v>
      </c>
    </row>
    <row r="274" spans="1:25" x14ac:dyDescent="0.25">
      <c r="X274" s="2" t="s">
        <v>2006</v>
      </c>
      <c r="Y274" s="2" t="s">
        <v>2007</v>
      </c>
    </row>
    <row r="275" spans="1:25" x14ac:dyDescent="0.25">
      <c r="X275" s="2" t="s">
        <v>1190</v>
      </c>
      <c r="Y275" s="2" t="s">
        <v>1191</v>
      </c>
    </row>
    <row r="276" spans="1:25" x14ac:dyDescent="0.25">
      <c r="X276" s="2" t="s">
        <v>2008</v>
      </c>
      <c r="Y276" s="2" t="s">
        <v>2009</v>
      </c>
    </row>
    <row r="277" spans="1:25" x14ac:dyDescent="0.25">
      <c r="X277" s="2" t="s">
        <v>2010</v>
      </c>
      <c r="Y277" s="2" t="s">
        <v>2011</v>
      </c>
    </row>
    <row r="278" spans="1:25" x14ac:dyDescent="0.25">
      <c r="X278" s="2" t="s">
        <v>2012</v>
      </c>
      <c r="Y278" s="2" t="s">
        <v>2013</v>
      </c>
    </row>
    <row r="279" spans="1:25" x14ac:dyDescent="0.25">
      <c r="X279" s="2" t="s">
        <v>2014</v>
      </c>
      <c r="Y279" s="2" t="s">
        <v>2015</v>
      </c>
    </row>
    <row r="280" spans="1:25" x14ac:dyDescent="0.25">
      <c r="X280" s="2" t="s">
        <v>2016</v>
      </c>
      <c r="Y280" s="2" t="s">
        <v>2017</v>
      </c>
    </row>
    <row r="281" spans="1:25" x14ac:dyDescent="0.25">
      <c r="X281" s="2" t="s">
        <v>2018</v>
      </c>
      <c r="Y281" s="2" t="s">
        <v>2019</v>
      </c>
    </row>
    <row r="282" spans="1:25" x14ac:dyDescent="0.25">
      <c r="X282" s="2" t="s">
        <v>2020</v>
      </c>
      <c r="Y282" s="2" t="s">
        <v>2021</v>
      </c>
    </row>
    <row r="283" spans="1:25" x14ac:dyDescent="0.25">
      <c r="X283" s="2" t="s">
        <v>2022</v>
      </c>
      <c r="Y283" s="2" t="s">
        <v>2023</v>
      </c>
    </row>
    <row r="284" spans="1:25" ht="15.75" customHeight="1" x14ac:dyDescent="0.25">
      <c r="A284" s="33" t="s">
        <v>398</v>
      </c>
      <c r="B284" s="33"/>
      <c r="C284" s="33"/>
      <c r="X284" s="2" t="s">
        <v>524</v>
      </c>
      <c r="Y284" s="2" t="s">
        <v>285</v>
      </c>
    </row>
    <row r="285" spans="1:25" ht="15.75" customHeight="1" x14ac:dyDescent="0.25">
      <c r="A285" s="34" t="s">
        <v>30</v>
      </c>
      <c r="B285" s="34"/>
      <c r="C285" s="34"/>
      <c r="X285" s="2" t="s">
        <v>1186</v>
      </c>
      <c r="Y285" s="2" t="s">
        <v>1187</v>
      </c>
    </row>
    <row r="286" spans="1:25" ht="15.75" customHeight="1" x14ac:dyDescent="0.25">
      <c r="A286" s="34" t="s">
        <v>29</v>
      </c>
      <c r="B286" s="34"/>
      <c r="C286" s="34"/>
      <c r="X286" s="2" t="s">
        <v>2024</v>
      </c>
      <c r="Y286" s="2" t="s">
        <v>2025</v>
      </c>
    </row>
    <row r="287" spans="1:25" ht="15.75" customHeight="1" x14ac:dyDescent="0.25">
      <c r="A287" s="34" t="s">
        <v>28</v>
      </c>
      <c r="B287" s="34"/>
      <c r="C287" s="34"/>
      <c r="X287" s="2" t="s">
        <v>525</v>
      </c>
      <c r="Y287" s="2" t="s">
        <v>286</v>
      </c>
    </row>
    <row r="288" spans="1:25" ht="15.75" customHeight="1" x14ac:dyDescent="0.25">
      <c r="A288" s="34" t="s">
        <v>27</v>
      </c>
      <c r="B288" s="34"/>
      <c r="C288" s="34"/>
      <c r="X288" s="2" t="s">
        <v>1204</v>
      </c>
      <c r="Y288" s="2" t="s">
        <v>466</v>
      </c>
    </row>
    <row r="289" spans="1:25" ht="15.75" customHeight="1" x14ac:dyDescent="0.25">
      <c r="A289" s="34" t="s">
        <v>26</v>
      </c>
      <c r="B289" s="34"/>
      <c r="C289" s="34"/>
      <c r="X289" s="2" t="s">
        <v>1201</v>
      </c>
      <c r="Y289" s="2" t="s">
        <v>462</v>
      </c>
    </row>
    <row r="290" spans="1:25" ht="15.75" customHeight="1" x14ac:dyDescent="0.25">
      <c r="A290" s="34" t="s">
        <v>25</v>
      </c>
      <c r="B290" s="34"/>
      <c r="C290" s="34"/>
      <c r="X290" s="2" t="s">
        <v>1202</v>
      </c>
      <c r="Y290" s="2" t="s">
        <v>464</v>
      </c>
    </row>
    <row r="291" spans="1:25" ht="15.75" customHeight="1" x14ac:dyDescent="0.25">
      <c r="A291" s="34" t="s">
        <v>24</v>
      </c>
      <c r="B291" s="34"/>
      <c r="C291" s="34"/>
      <c r="X291" s="2" t="s">
        <v>1205</v>
      </c>
      <c r="Y291" s="2" t="s">
        <v>463</v>
      </c>
    </row>
    <row r="292" spans="1:25" ht="15.75" customHeight="1" x14ac:dyDescent="0.25">
      <c r="A292" s="34" t="s">
        <v>23</v>
      </c>
      <c r="B292" s="34"/>
      <c r="C292" s="34"/>
      <c r="X292" s="2" t="s">
        <v>1203</v>
      </c>
      <c r="Y292" s="2" t="s">
        <v>465</v>
      </c>
    </row>
    <row r="293" spans="1:25" ht="15.75" customHeight="1" x14ac:dyDescent="0.25">
      <c r="A293" s="34" t="s">
        <v>22</v>
      </c>
      <c r="B293" s="34"/>
      <c r="C293" s="34"/>
      <c r="X293" s="2" t="s">
        <v>1206</v>
      </c>
      <c r="Y293" s="2" t="s">
        <v>459</v>
      </c>
    </row>
    <row r="294" spans="1:25" ht="15.75" customHeight="1" x14ac:dyDescent="0.25">
      <c r="A294" s="34" t="s">
        <v>21</v>
      </c>
      <c r="B294" s="34"/>
      <c r="C294" s="34"/>
      <c r="X294" s="2" t="s">
        <v>532</v>
      </c>
      <c r="Y294" s="2" t="s">
        <v>293</v>
      </c>
    </row>
    <row r="295" spans="1:25" ht="15.75" customHeight="1" x14ac:dyDescent="0.25">
      <c r="A295" s="34" t="s">
        <v>20</v>
      </c>
      <c r="B295" s="34"/>
      <c r="C295" s="34"/>
      <c r="X295" s="2" t="s">
        <v>1209</v>
      </c>
      <c r="Y295" s="2" t="s">
        <v>1210</v>
      </c>
    </row>
    <row r="296" spans="1:25" ht="15.75" customHeight="1" x14ac:dyDescent="0.25">
      <c r="A296" s="34" t="s">
        <v>19</v>
      </c>
      <c r="B296" s="34"/>
      <c r="C296" s="34"/>
      <c r="X296" s="2" t="s">
        <v>1211</v>
      </c>
      <c r="Y296" s="2" t="s">
        <v>1212</v>
      </c>
    </row>
    <row r="297" spans="1:25" ht="15.75" customHeight="1" x14ac:dyDescent="0.25">
      <c r="A297" s="34" t="s">
        <v>18</v>
      </c>
      <c r="B297" s="34"/>
      <c r="C297" s="34"/>
      <c r="X297" s="2" t="s">
        <v>2026</v>
      </c>
      <c r="Y297" s="2" t="s">
        <v>2027</v>
      </c>
    </row>
    <row r="298" spans="1:25" ht="15.75" customHeight="1" x14ac:dyDescent="0.25">
      <c r="A298" s="34" t="s">
        <v>17</v>
      </c>
      <c r="B298" s="34"/>
      <c r="C298" s="34"/>
      <c r="X298" s="2" t="s">
        <v>2028</v>
      </c>
      <c r="Y298" s="2" t="s">
        <v>2029</v>
      </c>
    </row>
    <row r="299" spans="1:25" ht="15.75" customHeight="1" x14ac:dyDescent="0.25">
      <c r="A299" s="34" t="s">
        <v>15</v>
      </c>
      <c r="B299" s="34"/>
      <c r="C299" s="34"/>
      <c r="X299" s="2" t="s">
        <v>2030</v>
      </c>
      <c r="Y299" s="2" t="s">
        <v>1248</v>
      </c>
    </row>
    <row r="300" spans="1:25" ht="15.75" customHeight="1" x14ac:dyDescent="0.25">
      <c r="A300" s="34" t="s">
        <v>16</v>
      </c>
      <c r="B300" s="34"/>
      <c r="C300" s="34"/>
      <c r="X300" s="2" t="s">
        <v>2031</v>
      </c>
      <c r="Y300" s="2" t="s">
        <v>2032</v>
      </c>
    </row>
    <row r="301" spans="1:25" ht="15.75" customHeight="1" x14ac:dyDescent="0.25">
      <c r="A301" s="34" t="s">
        <v>220</v>
      </c>
      <c r="B301" s="34"/>
      <c r="C301" s="34"/>
      <c r="D301" s="59"/>
      <c r="E301" s="59"/>
      <c r="F301" s="59"/>
      <c r="G301" s="59"/>
      <c r="H301" s="59"/>
      <c r="X301" s="2" t="s">
        <v>2033</v>
      </c>
      <c r="Y301" s="2" t="s">
        <v>2034</v>
      </c>
    </row>
    <row r="302" spans="1:25" ht="15.75" customHeight="1" x14ac:dyDescent="0.25">
      <c r="A302" s="34" t="s">
        <v>221</v>
      </c>
      <c r="B302" s="34"/>
      <c r="C302" s="34"/>
      <c r="D302" s="59"/>
      <c r="E302" s="59"/>
      <c r="F302" s="59"/>
      <c r="G302" s="59"/>
      <c r="H302" s="59"/>
      <c r="X302" s="2" t="s">
        <v>2035</v>
      </c>
      <c r="Y302" s="2" t="s">
        <v>2036</v>
      </c>
    </row>
    <row r="303" spans="1:25" ht="15.75" customHeight="1" x14ac:dyDescent="0.25">
      <c r="A303" s="34" t="s">
        <v>222</v>
      </c>
      <c r="B303" s="34"/>
      <c r="C303" s="34"/>
      <c r="D303" s="59"/>
      <c r="E303" s="59"/>
      <c r="F303" s="59"/>
      <c r="G303" s="59"/>
      <c r="H303" s="59"/>
      <c r="X303" s="2" t="s">
        <v>542</v>
      </c>
      <c r="Y303" s="2" t="s">
        <v>302</v>
      </c>
    </row>
    <row r="304" spans="1:25" ht="15.75" customHeight="1" x14ac:dyDescent="0.25">
      <c r="A304" s="34" t="s">
        <v>223</v>
      </c>
      <c r="B304" s="34"/>
      <c r="C304" s="34"/>
      <c r="D304" s="59"/>
      <c r="E304" s="59"/>
      <c r="F304" s="59"/>
      <c r="G304" s="59"/>
      <c r="H304" s="59"/>
      <c r="X304" s="2" t="s">
        <v>2037</v>
      </c>
      <c r="Y304" s="2" t="s">
        <v>1446</v>
      </c>
    </row>
    <row r="305" spans="2:25" x14ac:dyDescent="0.25">
      <c r="B305" s="5"/>
      <c r="C305" s="5"/>
      <c r="X305" s="2" t="s">
        <v>2038</v>
      </c>
      <c r="Y305" s="2" t="s">
        <v>2039</v>
      </c>
    </row>
    <row r="306" spans="2:25" x14ac:dyDescent="0.25">
      <c r="X306" s="2" t="s">
        <v>586</v>
      </c>
      <c r="Y306" s="2" t="s">
        <v>344</v>
      </c>
    </row>
    <row r="307" spans="2:25" x14ac:dyDescent="0.25">
      <c r="X307" s="2" t="s">
        <v>606</v>
      </c>
      <c r="Y307" s="2" t="s">
        <v>373</v>
      </c>
    </row>
    <row r="308" spans="2:25" x14ac:dyDescent="0.25">
      <c r="X308" s="2" t="s">
        <v>582</v>
      </c>
      <c r="Y308" s="2" t="s">
        <v>340</v>
      </c>
    </row>
    <row r="309" spans="2:25" x14ac:dyDescent="0.25">
      <c r="X309" s="2" t="s">
        <v>1215</v>
      </c>
      <c r="Y309" s="2" t="s">
        <v>1216</v>
      </c>
    </row>
    <row r="310" spans="2:25" x14ac:dyDescent="0.25">
      <c r="B310" s="5"/>
      <c r="C310" s="5"/>
      <c r="X310" s="2" t="s">
        <v>1217</v>
      </c>
      <c r="Y310" s="2" t="s">
        <v>1218</v>
      </c>
    </row>
    <row r="311" spans="2:25" x14ac:dyDescent="0.25">
      <c r="X311" s="2" t="s">
        <v>1219</v>
      </c>
      <c r="Y311" s="2" t="s">
        <v>1220</v>
      </c>
    </row>
    <row r="312" spans="2:25" x14ac:dyDescent="0.25">
      <c r="X312" s="2" t="s">
        <v>535</v>
      </c>
      <c r="Y312" s="2" t="s">
        <v>451</v>
      </c>
    </row>
    <row r="313" spans="2:25" x14ac:dyDescent="0.25">
      <c r="X313" s="2" t="s">
        <v>2040</v>
      </c>
      <c r="Y313" s="2" t="s">
        <v>2041</v>
      </c>
    </row>
    <row r="314" spans="2:25" x14ac:dyDescent="0.25">
      <c r="X314" s="2" t="s">
        <v>2042</v>
      </c>
      <c r="Y314" s="2" t="s">
        <v>1214</v>
      </c>
    </row>
    <row r="315" spans="2:25" x14ac:dyDescent="0.25">
      <c r="X315" s="2" t="s">
        <v>536</v>
      </c>
      <c r="Y315" s="2" t="s">
        <v>296</v>
      </c>
    </row>
    <row r="316" spans="2:25" x14ac:dyDescent="0.25">
      <c r="X316" s="2" t="s">
        <v>1221</v>
      </c>
      <c r="Y316" s="2" t="s">
        <v>1222</v>
      </c>
    </row>
    <row r="317" spans="2:25" x14ac:dyDescent="0.25">
      <c r="X317" s="2" t="s">
        <v>2043</v>
      </c>
      <c r="Y317" s="2" t="s">
        <v>2044</v>
      </c>
    </row>
    <row r="318" spans="2:25" x14ac:dyDescent="0.25">
      <c r="X318" s="2" t="s">
        <v>2045</v>
      </c>
      <c r="Y318" s="2" t="s">
        <v>2046</v>
      </c>
    </row>
    <row r="319" spans="2:25" x14ac:dyDescent="0.25">
      <c r="X319" s="2" t="s">
        <v>2047</v>
      </c>
      <c r="Y319" s="2" t="s">
        <v>2048</v>
      </c>
    </row>
    <row r="320" spans="2:25" x14ac:dyDescent="0.25">
      <c r="X320" s="2" t="s">
        <v>538</v>
      </c>
      <c r="Y320" s="2" t="s">
        <v>298</v>
      </c>
    </row>
    <row r="321" spans="24:25" x14ac:dyDescent="0.25">
      <c r="X321" s="2" t="s">
        <v>2049</v>
      </c>
      <c r="Y321" s="2" t="s">
        <v>2050</v>
      </c>
    </row>
    <row r="322" spans="24:25" x14ac:dyDescent="0.25">
      <c r="X322" s="2" t="s">
        <v>2051</v>
      </c>
      <c r="Y322" s="2" t="s">
        <v>2052</v>
      </c>
    </row>
    <row r="323" spans="24:25" x14ac:dyDescent="0.25">
      <c r="X323" s="2" t="s">
        <v>2053</v>
      </c>
      <c r="Y323" s="2" t="s">
        <v>2054</v>
      </c>
    </row>
    <row r="324" spans="24:25" x14ac:dyDescent="0.25">
      <c r="X324" s="2" t="s">
        <v>1229</v>
      </c>
      <c r="Y324" s="2" t="s">
        <v>1230</v>
      </c>
    </row>
    <row r="325" spans="24:25" x14ac:dyDescent="0.25">
      <c r="X325" s="2" t="s">
        <v>1227</v>
      </c>
      <c r="Y325" s="2" t="s">
        <v>1228</v>
      </c>
    </row>
    <row r="326" spans="24:25" x14ac:dyDescent="0.25">
      <c r="X326" s="2" t="s">
        <v>1231</v>
      </c>
      <c r="Y326" s="2" t="s">
        <v>1232</v>
      </c>
    </row>
    <row r="327" spans="24:25" x14ac:dyDescent="0.25">
      <c r="X327" s="2" t="s">
        <v>2055</v>
      </c>
      <c r="Y327" s="2" t="s">
        <v>2056</v>
      </c>
    </row>
    <row r="328" spans="24:25" x14ac:dyDescent="0.25">
      <c r="X328" s="2" t="s">
        <v>540</v>
      </c>
      <c r="Y328" s="2" t="s">
        <v>300</v>
      </c>
    </row>
    <row r="329" spans="24:25" x14ac:dyDescent="0.25">
      <c r="X329" s="2" t="s">
        <v>541</v>
      </c>
      <c r="Y329" s="2" t="s">
        <v>301</v>
      </c>
    </row>
    <row r="330" spans="24:25" x14ac:dyDescent="0.25">
      <c r="X330" s="2" t="s">
        <v>1235</v>
      </c>
      <c r="Y330" s="2" t="s">
        <v>1236</v>
      </c>
    </row>
    <row r="331" spans="24:25" x14ac:dyDescent="0.25">
      <c r="X331" s="2" t="s">
        <v>2057</v>
      </c>
      <c r="Y331" s="2" t="s">
        <v>2058</v>
      </c>
    </row>
    <row r="332" spans="24:25" x14ac:dyDescent="0.25">
      <c r="X332" s="2" t="s">
        <v>2059</v>
      </c>
      <c r="Y332" s="2" t="s">
        <v>2060</v>
      </c>
    </row>
    <row r="333" spans="24:25" x14ac:dyDescent="0.25">
      <c r="X333" s="2" t="s">
        <v>2061</v>
      </c>
      <c r="Y333" s="2" t="s">
        <v>2062</v>
      </c>
    </row>
    <row r="334" spans="24:25" x14ac:dyDescent="0.25">
      <c r="X334" s="2" t="s">
        <v>2063</v>
      </c>
      <c r="Y334" s="2" t="s">
        <v>2064</v>
      </c>
    </row>
    <row r="335" spans="24:25" x14ac:dyDescent="0.25">
      <c r="X335" s="2" t="s">
        <v>2065</v>
      </c>
      <c r="Y335" s="2" t="s">
        <v>1234</v>
      </c>
    </row>
    <row r="336" spans="24:25" x14ac:dyDescent="0.25">
      <c r="X336" s="2" t="s">
        <v>1241</v>
      </c>
      <c r="Y336" s="2" t="s">
        <v>1242</v>
      </c>
    </row>
    <row r="337" spans="24:25" x14ac:dyDescent="0.25">
      <c r="X337" s="2" t="s">
        <v>2066</v>
      </c>
      <c r="Y337" s="2" t="s">
        <v>2067</v>
      </c>
    </row>
    <row r="338" spans="24:25" x14ac:dyDescent="0.25">
      <c r="X338" s="2" t="s">
        <v>1239</v>
      </c>
      <c r="Y338" s="2" t="s">
        <v>1240</v>
      </c>
    </row>
    <row r="339" spans="24:25" x14ac:dyDescent="0.25">
      <c r="X339" s="2" t="s">
        <v>1243</v>
      </c>
      <c r="Y339" s="2" t="s">
        <v>1244</v>
      </c>
    </row>
    <row r="340" spans="24:25" x14ac:dyDescent="0.25">
      <c r="X340" s="2" t="s">
        <v>2068</v>
      </c>
      <c r="Y340" s="2" t="s">
        <v>1238</v>
      </c>
    </row>
    <row r="341" spans="24:25" x14ac:dyDescent="0.25">
      <c r="X341" s="2" t="s">
        <v>1223</v>
      </c>
      <c r="Y341" s="2" t="s">
        <v>1224</v>
      </c>
    </row>
    <row r="342" spans="24:25" x14ac:dyDescent="0.25">
      <c r="X342" s="2" t="s">
        <v>2069</v>
      </c>
      <c r="Y342" s="2" t="s">
        <v>2070</v>
      </c>
    </row>
    <row r="343" spans="24:25" x14ac:dyDescent="0.25">
      <c r="X343" s="2" t="s">
        <v>533</v>
      </c>
      <c r="Y343" s="2" t="s">
        <v>294</v>
      </c>
    </row>
    <row r="344" spans="24:25" x14ac:dyDescent="0.25">
      <c r="X344" s="2" t="s">
        <v>544</v>
      </c>
      <c r="Y344" s="2" t="s">
        <v>304</v>
      </c>
    </row>
    <row r="345" spans="24:25" x14ac:dyDescent="0.25">
      <c r="X345" s="2" t="s">
        <v>2071</v>
      </c>
      <c r="Y345" s="2" t="s">
        <v>544</v>
      </c>
    </row>
    <row r="346" spans="24:25" x14ac:dyDescent="0.25">
      <c r="X346" s="2" t="s">
        <v>537</v>
      </c>
      <c r="Y346" s="2" t="s">
        <v>297</v>
      </c>
    </row>
    <row r="347" spans="24:25" x14ac:dyDescent="0.25">
      <c r="X347" s="463" t="s">
        <v>3927</v>
      </c>
      <c r="Y347" s="463" t="s">
        <v>3928</v>
      </c>
    </row>
    <row r="348" spans="24:25" x14ac:dyDescent="0.25">
      <c r="X348" s="2" t="s">
        <v>543</v>
      </c>
      <c r="Y348" s="2" t="s">
        <v>303</v>
      </c>
    </row>
    <row r="349" spans="24:25" x14ac:dyDescent="0.25">
      <c r="X349" s="2" t="s">
        <v>2072</v>
      </c>
      <c r="Y349" s="2" t="s">
        <v>2073</v>
      </c>
    </row>
    <row r="350" spans="24:25" x14ac:dyDescent="0.25">
      <c r="X350" s="2" t="s">
        <v>2074</v>
      </c>
      <c r="Y350" s="2" t="s">
        <v>2075</v>
      </c>
    </row>
    <row r="351" spans="24:25" x14ac:dyDescent="0.25">
      <c r="X351" s="2" t="s">
        <v>1257</v>
      </c>
      <c r="Y351" s="2" t="s">
        <v>1258</v>
      </c>
    </row>
    <row r="352" spans="24:25" x14ac:dyDescent="0.25">
      <c r="X352" s="2" t="s">
        <v>2076</v>
      </c>
      <c r="Y352" s="2" t="s">
        <v>1246</v>
      </c>
    </row>
    <row r="353" spans="24:25" x14ac:dyDescent="0.25">
      <c r="X353" s="2" t="s">
        <v>2077</v>
      </c>
      <c r="Y353" s="2" t="s">
        <v>1256</v>
      </c>
    </row>
    <row r="354" spans="24:25" x14ac:dyDescent="0.25">
      <c r="X354" s="2" t="s">
        <v>1251</v>
      </c>
      <c r="Y354" s="2" t="s">
        <v>1252</v>
      </c>
    </row>
    <row r="355" spans="24:25" x14ac:dyDescent="0.25">
      <c r="X355" s="2" t="s">
        <v>1253</v>
      </c>
      <c r="Y355" s="2" t="s">
        <v>1254</v>
      </c>
    </row>
    <row r="356" spans="24:25" x14ac:dyDescent="0.25">
      <c r="X356" s="2" t="s">
        <v>2078</v>
      </c>
      <c r="Y356" s="2" t="s">
        <v>2079</v>
      </c>
    </row>
    <row r="357" spans="24:25" x14ac:dyDescent="0.25">
      <c r="X357" s="2" t="s">
        <v>1261</v>
      </c>
      <c r="Y357" s="2" t="s">
        <v>1262</v>
      </c>
    </row>
    <row r="358" spans="24:25" x14ac:dyDescent="0.25">
      <c r="X358" s="2" t="s">
        <v>2080</v>
      </c>
      <c r="Y358" s="2" t="s">
        <v>2081</v>
      </c>
    </row>
    <row r="359" spans="24:25" x14ac:dyDescent="0.25">
      <c r="X359" s="2" t="s">
        <v>2082</v>
      </c>
      <c r="Y359" s="2" t="s">
        <v>2083</v>
      </c>
    </row>
    <row r="360" spans="24:25" x14ac:dyDescent="0.25">
      <c r="X360" s="2" t="s">
        <v>2084</v>
      </c>
      <c r="Y360" s="2" t="s">
        <v>2085</v>
      </c>
    </row>
    <row r="361" spans="24:25" x14ac:dyDescent="0.25">
      <c r="X361" s="2" t="s">
        <v>2086</v>
      </c>
      <c r="Y361" s="2" t="s">
        <v>2087</v>
      </c>
    </row>
    <row r="362" spans="24:25" x14ac:dyDescent="0.25">
      <c r="X362" s="2" t="s">
        <v>2088</v>
      </c>
      <c r="Y362" s="2" t="s">
        <v>2089</v>
      </c>
    </row>
    <row r="363" spans="24:25" x14ac:dyDescent="0.25">
      <c r="X363" s="2" t="s">
        <v>2090</v>
      </c>
      <c r="Y363" s="2" t="s">
        <v>2091</v>
      </c>
    </row>
    <row r="364" spans="24:25" x14ac:dyDescent="0.25">
      <c r="X364" s="2" t="s">
        <v>2092</v>
      </c>
      <c r="Y364" s="2" t="s">
        <v>2093</v>
      </c>
    </row>
    <row r="365" spans="24:25" x14ac:dyDescent="0.25">
      <c r="X365" s="2" t="s">
        <v>2094</v>
      </c>
      <c r="Y365" s="2" t="s">
        <v>2095</v>
      </c>
    </row>
    <row r="366" spans="24:25" x14ac:dyDescent="0.25">
      <c r="X366" s="2" t="s">
        <v>2096</v>
      </c>
      <c r="Y366" s="2" t="s">
        <v>2097</v>
      </c>
    </row>
    <row r="367" spans="24:25" x14ac:dyDescent="0.25">
      <c r="X367" s="2" t="s">
        <v>546</v>
      </c>
      <c r="Y367" s="2" t="s">
        <v>306</v>
      </c>
    </row>
    <row r="368" spans="24:25" x14ac:dyDescent="0.25">
      <c r="X368" s="2" t="s">
        <v>545</v>
      </c>
      <c r="Y368" s="2" t="s">
        <v>305</v>
      </c>
    </row>
    <row r="369" spans="24:25" x14ac:dyDescent="0.25">
      <c r="X369" s="2" t="s">
        <v>2098</v>
      </c>
      <c r="Y369" s="2" t="s">
        <v>2099</v>
      </c>
    </row>
    <row r="370" spans="24:25" x14ac:dyDescent="0.25">
      <c r="X370" s="2" t="s">
        <v>2100</v>
      </c>
      <c r="Y370" s="2" t="s">
        <v>2101</v>
      </c>
    </row>
    <row r="371" spans="24:25" x14ac:dyDescent="0.25">
      <c r="X371" s="2" t="s">
        <v>547</v>
      </c>
      <c r="Y371" s="2" t="s">
        <v>307</v>
      </c>
    </row>
    <row r="372" spans="24:25" x14ac:dyDescent="0.25">
      <c r="X372" s="2" t="s">
        <v>548</v>
      </c>
      <c r="Y372" s="2" t="s">
        <v>308</v>
      </c>
    </row>
    <row r="373" spans="24:25" x14ac:dyDescent="0.25">
      <c r="X373" s="2" t="s">
        <v>553</v>
      </c>
      <c r="Y373" s="2" t="s">
        <v>313</v>
      </c>
    </row>
    <row r="374" spans="24:25" x14ac:dyDescent="0.25">
      <c r="X374" s="2" t="s">
        <v>549</v>
      </c>
      <c r="Y374" s="2" t="s">
        <v>309</v>
      </c>
    </row>
    <row r="375" spans="24:25" x14ac:dyDescent="0.25">
      <c r="X375" s="2" t="s">
        <v>2102</v>
      </c>
      <c r="Y375" s="2" t="s">
        <v>2103</v>
      </c>
    </row>
    <row r="376" spans="24:25" x14ac:dyDescent="0.25">
      <c r="X376" s="2" t="s">
        <v>1263</v>
      </c>
      <c r="Y376" s="2" t="s">
        <v>1264</v>
      </c>
    </row>
    <row r="377" spans="24:25" x14ac:dyDescent="0.25">
      <c r="X377" s="2" t="s">
        <v>1265</v>
      </c>
      <c r="Y377" s="2" t="s">
        <v>1266</v>
      </c>
    </row>
    <row r="378" spans="24:25" x14ac:dyDescent="0.25">
      <c r="X378" s="2" t="s">
        <v>550</v>
      </c>
      <c r="Y378" s="2" t="s">
        <v>310</v>
      </c>
    </row>
    <row r="379" spans="24:25" x14ac:dyDescent="0.25">
      <c r="X379" s="2" t="s">
        <v>1267</v>
      </c>
      <c r="Y379" s="2" t="s">
        <v>1268</v>
      </c>
    </row>
    <row r="380" spans="24:25" x14ac:dyDescent="0.25">
      <c r="X380" s="2" t="s">
        <v>1269</v>
      </c>
      <c r="Y380" s="2" t="s">
        <v>1270</v>
      </c>
    </row>
    <row r="381" spans="24:25" x14ac:dyDescent="0.25">
      <c r="X381" s="2" t="s">
        <v>1271</v>
      </c>
      <c r="Y381" s="2" t="s">
        <v>1272</v>
      </c>
    </row>
    <row r="382" spans="24:25" x14ac:dyDescent="0.25">
      <c r="X382" s="2" t="s">
        <v>2104</v>
      </c>
      <c r="Y382" s="2" t="s">
        <v>2105</v>
      </c>
    </row>
    <row r="383" spans="24:25" x14ac:dyDescent="0.25">
      <c r="X383" s="2" t="s">
        <v>2106</v>
      </c>
      <c r="Y383" s="2" t="s">
        <v>2107</v>
      </c>
    </row>
    <row r="384" spans="24:25" x14ac:dyDescent="0.25">
      <c r="X384" s="2" t="s">
        <v>555</v>
      </c>
      <c r="Y384" s="2" t="s">
        <v>452</v>
      </c>
    </row>
    <row r="385" spans="24:25" x14ac:dyDescent="0.25">
      <c r="X385" s="2" t="s">
        <v>526</v>
      </c>
      <c r="Y385" s="2" t="s">
        <v>287</v>
      </c>
    </row>
    <row r="386" spans="24:25" x14ac:dyDescent="0.25">
      <c r="X386" s="2" t="s">
        <v>1273</v>
      </c>
      <c r="Y386" s="2" t="s">
        <v>1274</v>
      </c>
    </row>
    <row r="387" spans="24:25" x14ac:dyDescent="0.25">
      <c r="X387" s="2" t="s">
        <v>2108</v>
      </c>
      <c r="Y387" s="2" t="s">
        <v>2109</v>
      </c>
    </row>
    <row r="388" spans="24:25" x14ac:dyDescent="0.25">
      <c r="X388" s="2" t="s">
        <v>2110</v>
      </c>
      <c r="Y388" s="2" t="s">
        <v>1276</v>
      </c>
    </row>
    <row r="389" spans="24:25" x14ac:dyDescent="0.25">
      <c r="X389" s="2" t="s">
        <v>2111</v>
      </c>
      <c r="Y389" s="2" t="s">
        <v>2112</v>
      </c>
    </row>
    <row r="390" spans="24:25" x14ac:dyDescent="0.25">
      <c r="X390" s="2" t="s">
        <v>2113</v>
      </c>
      <c r="Y390" s="2" t="s">
        <v>2114</v>
      </c>
    </row>
    <row r="391" spans="24:25" x14ac:dyDescent="0.25">
      <c r="X391" s="2" t="s">
        <v>2115</v>
      </c>
      <c r="Y391" s="2" t="s">
        <v>2116</v>
      </c>
    </row>
    <row r="392" spans="24:25" x14ac:dyDescent="0.25">
      <c r="X392" s="2" t="s">
        <v>554</v>
      </c>
      <c r="Y392" s="2" t="s">
        <v>314</v>
      </c>
    </row>
    <row r="393" spans="24:25" x14ac:dyDescent="0.25">
      <c r="X393" s="2" t="s">
        <v>2117</v>
      </c>
      <c r="Y393" s="2" t="s">
        <v>2118</v>
      </c>
    </row>
    <row r="394" spans="24:25" x14ac:dyDescent="0.25">
      <c r="X394" s="2" t="s">
        <v>551</v>
      </c>
      <c r="Y394" s="2" t="s">
        <v>311</v>
      </c>
    </row>
    <row r="395" spans="24:25" x14ac:dyDescent="0.25">
      <c r="X395" s="2" t="s">
        <v>552</v>
      </c>
      <c r="Y395" s="2" t="s">
        <v>312</v>
      </c>
    </row>
    <row r="396" spans="24:25" x14ac:dyDescent="0.25">
      <c r="X396" s="2" t="s">
        <v>2119</v>
      </c>
      <c r="Y396" s="2" t="s">
        <v>2120</v>
      </c>
    </row>
    <row r="397" spans="24:25" x14ac:dyDescent="0.25">
      <c r="X397" s="2" t="s">
        <v>2121</v>
      </c>
      <c r="Y397" s="2" t="s">
        <v>2122</v>
      </c>
    </row>
    <row r="398" spans="24:25" x14ac:dyDescent="0.25">
      <c r="X398" s="2" t="s">
        <v>556</v>
      </c>
      <c r="Y398" s="2" t="s">
        <v>315</v>
      </c>
    </row>
    <row r="399" spans="24:25" x14ac:dyDescent="0.25">
      <c r="X399" s="2" t="s">
        <v>1277</v>
      </c>
      <c r="Y399" s="2" t="s">
        <v>1278</v>
      </c>
    </row>
    <row r="400" spans="24:25" x14ac:dyDescent="0.25">
      <c r="X400" s="2" t="s">
        <v>2123</v>
      </c>
      <c r="Y400" s="2" t="s">
        <v>2124</v>
      </c>
    </row>
    <row r="401" spans="24:25" x14ac:dyDescent="0.25">
      <c r="X401" s="2" t="s">
        <v>2125</v>
      </c>
      <c r="Y401" s="2" t="s">
        <v>2126</v>
      </c>
    </row>
    <row r="402" spans="24:25" x14ac:dyDescent="0.25">
      <c r="X402" s="2" t="s">
        <v>2127</v>
      </c>
      <c r="Y402" s="2" t="s">
        <v>2128</v>
      </c>
    </row>
    <row r="403" spans="24:25" x14ac:dyDescent="0.25">
      <c r="X403" s="2" t="s">
        <v>2129</v>
      </c>
      <c r="Y403" s="2" t="s">
        <v>2130</v>
      </c>
    </row>
    <row r="404" spans="24:25" x14ac:dyDescent="0.25">
      <c r="X404" s="2" t="s">
        <v>2131</v>
      </c>
      <c r="Y404" s="2" t="s">
        <v>2132</v>
      </c>
    </row>
    <row r="405" spans="24:25" x14ac:dyDescent="0.25">
      <c r="X405" s="2" t="s">
        <v>2133</v>
      </c>
      <c r="Y405" s="2" t="s">
        <v>2134</v>
      </c>
    </row>
    <row r="406" spans="24:25" x14ac:dyDescent="0.25">
      <c r="X406" s="2" t="s">
        <v>2135</v>
      </c>
      <c r="Y406" s="2" t="s">
        <v>2136</v>
      </c>
    </row>
    <row r="407" spans="24:25" x14ac:dyDescent="0.25">
      <c r="X407" s="2" t="s">
        <v>2137</v>
      </c>
      <c r="Y407" s="2" t="s">
        <v>2138</v>
      </c>
    </row>
    <row r="408" spans="24:25" x14ac:dyDescent="0.25">
      <c r="X408" s="2" t="s">
        <v>2139</v>
      </c>
      <c r="Y408" s="2" t="s">
        <v>2140</v>
      </c>
    </row>
    <row r="409" spans="24:25" x14ac:dyDescent="0.25">
      <c r="X409" s="2" t="s">
        <v>557</v>
      </c>
      <c r="Y409" s="2" t="s">
        <v>316</v>
      </c>
    </row>
    <row r="410" spans="24:25" x14ac:dyDescent="0.25">
      <c r="X410" s="2" t="s">
        <v>2141</v>
      </c>
      <c r="Y410" s="2" t="s">
        <v>2142</v>
      </c>
    </row>
    <row r="411" spans="24:25" x14ac:dyDescent="0.25">
      <c r="X411" s="2" t="s">
        <v>2143</v>
      </c>
      <c r="Y411" s="2" t="s">
        <v>2144</v>
      </c>
    </row>
    <row r="412" spans="24:25" x14ac:dyDescent="0.25">
      <c r="X412" s="2" t="s">
        <v>599</v>
      </c>
      <c r="Y412" s="2" t="s">
        <v>367</v>
      </c>
    </row>
    <row r="413" spans="24:25" x14ac:dyDescent="0.25">
      <c r="X413" s="2" t="s">
        <v>1281</v>
      </c>
      <c r="Y413" s="2" t="s">
        <v>1282</v>
      </c>
    </row>
    <row r="414" spans="24:25" x14ac:dyDescent="0.25">
      <c r="X414" s="2" t="s">
        <v>1283</v>
      </c>
      <c r="Y414" s="2" t="s">
        <v>1284</v>
      </c>
    </row>
    <row r="415" spans="24:25" x14ac:dyDescent="0.25">
      <c r="X415" s="2" t="s">
        <v>2145</v>
      </c>
      <c r="Y415" s="2" t="s">
        <v>2146</v>
      </c>
    </row>
    <row r="416" spans="24:25" x14ac:dyDescent="0.25">
      <c r="X416" s="2" t="s">
        <v>2147</v>
      </c>
      <c r="Y416" s="2" t="s">
        <v>2148</v>
      </c>
    </row>
    <row r="417" spans="24:25" x14ac:dyDescent="0.25">
      <c r="X417" s="2" t="s">
        <v>1297</v>
      </c>
      <c r="Y417" s="2" t="s">
        <v>1298</v>
      </c>
    </row>
    <row r="418" spans="24:25" x14ac:dyDescent="0.25">
      <c r="X418" s="2" t="s">
        <v>2149</v>
      </c>
      <c r="Y418" s="2" t="s">
        <v>1306</v>
      </c>
    </row>
    <row r="419" spans="24:25" x14ac:dyDescent="0.25">
      <c r="X419" s="2" t="s">
        <v>2150</v>
      </c>
      <c r="Y419" s="2" t="s">
        <v>1302</v>
      </c>
    </row>
    <row r="420" spans="24:25" x14ac:dyDescent="0.25">
      <c r="X420" s="2" t="s">
        <v>2151</v>
      </c>
      <c r="Y420" s="2" t="s">
        <v>1304</v>
      </c>
    </row>
    <row r="421" spans="24:25" x14ac:dyDescent="0.25">
      <c r="X421" s="2" t="s">
        <v>2152</v>
      </c>
      <c r="Y421" s="2" t="s">
        <v>1354</v>
      </c>
    </row>
    <row r="422" spans="24:25" x14ac:dyDescent="0.25">
      <c r="X422" s="2" t="s">
        <v>2153</v>
      </c>
      <c r="Y422" s="2" t="s">
        <v>1250</v>
      </c>
    </row>
    <row r="423" spans="24:25" x14ac:dyDescent="0.25">
      <c r="X423" s="2" t="s">
        <v>2154</v>
      </c>
      <c r="Y423" s="2" t="s">
        <v>1310</v>
      </c>
    </row>
    <row r="424" spans="24:25" x14ac:dyDescent="0.25">
      <c r="X424" s="2" t="s">
        <v>2155</v>
      </c>
      <c r="Y424" s="2" t="s">
        <v>1139</v>
      </c>
    </row>
    <row r="425" spans="24:25" x14ac:dyDescent="0.25">
      <c r="X425" s="2" t="s">
        <v>2156</v>
      </c>
      <c r="Y425" s="2" t="s">
        <v>2157</v>
      </c>
    </row>
    <row r="426" spans="24:25" x14ac:dyDescent="0.25">
      <c r="X426" s="2" t="s">
        <v>2158</v>
      </c>
      <c r="Y426" s="2" t="s">
        <v>2159</v>
      </c>
    </row>
    <row r="427" spans="24:25" x14ac:dyDescent="0.25">
      <c r="X427" s="2" t="s">
        <v>2160</v>
      </c>
      <c r="Y427" s="2" t="s">
        <v>1280</v>
      </c>
    </row>
    <row r="428" spans="24:25" x14ac:dyDescent="0.25">
      <c r="X428" s="2" t="s">
        <v>2161</v>
      </c>
      <c r="Y428" s="2" t="s">
        <v>1288</v>
      </c>
    </row>
    <row r="429" spans="24:25" x14ac:dyDescent="0.25">
      <c r="X429" s="2" t="s">
        <v>2162</v>
      </c>
      <c r="Y429" s="2" t="s">
        <v>1286</v>
      </c>
    </row>
    <row r="430" spans="24:25" x14ac:dyDescent="0.25">
      <c r="X430" s="2" t="s">
        <v>2163</v>
      </c>
      <c r="Y430" s="2" t="s">
        <v>1290</v>
      </c>
    </row>
    <row r="431" spans="24:25" x14ac:dyDescent="0.25">
      <c r="X431" s="2" t="s">
        <v>2164</v>
      </c>
      <c r="Y431" s="2" t="s">
        <v>2165</v>
      </c>
    </row>
    <row r="432" spans="24:25" x14ac:dyDescent="0.25">
      <c r="X432" s="2" t="s">
        <v>2166</v>
      </c>
      <c r="Y432" s="2" t="s">
        <v>1292</v>
      </c>
    </row>
    <row r="433" spans="24:25" x14ac:dyDescent="0.25">
      <c r="X433" s="2" t="s">
        <v>2167</v>
      </c>
      <c r="Y433" s="2" t="s">
        <v>1300</v>
      </c>
    </row>
    <row r="434" spans="24:25" x14ac:dyDescent="0.25">
      <c r="X434" s="2" t="s">
        <v>2168</v>
      </c>
      <c r="Y434" s="2" t="s">
        <v>2169</v>
      </c>
    </row>
    <row r="435" spans="24:25" x14ac:dyDescent="0.25">
      <c r="X435" s="2" t="s">
        <v>2170</v>
      </c>
      <c r="Y435" s="2" t="s">
        <v>2171</v>
      </c>
    </row>
    <row r="436" spans="24:25" x14ac:dyDescent="0.25">
      <c r="X436" s="2" t="s">
        <v>1293</v>
      </c>
      <c r="Y436" s="2" t="s">
        <v>1294</v>
      </c>
    </row>
    <row r="437" spans="24:25" x14ac:dyDescent="0.25">
      <c r="X437" s="2" t="s">
        <v>2172</v>
      </c>
      <c r="Y437" s="2" t="s">
        <v>2173</v>
      </c>
    </row>
    <row r="438" spans="24:25" x14ac:dyDescent="0.25">
      <c r="X438" s="2" t="s">
        <v>1295</v>
      </c>
      <c r="Y438" s="2" t="s">
        <v>1296</v>
      </c>
    </row>
    <row r="439" spans="24:25" x14ac:dyDescent="0.25">
      <c r="X439" s="2" t="s">
        <v>2174</v>
      </c>
      <c r="Y439" s="2" t="s">
        <v>2175</v>
      </c>
    </row>
    <row r="440" spans="24:25" x14ac:dyDescent="0.25">
      <c r="X440" s="2" t="s">
        <v>2176</v>
      </c>
      <c r="Y440" s="2" t="s">
        <v>2177</v>
      </c>
    </row>
    <row r="441" spans="24:25" x14ac:dyDescent="0.25">
      <c r="X441" s="2" t="s">
        <v>559</v>
      </c>
      <c r="Y441" s="2" t="s">
        <v>318</v>
      </c>
    </row>
    <row r="442" spans="24:25" x14ac:dyDescent="0.25">
      <c r="X442" s="2" t="s">
        <v>2178</v>
      </c>
      <c r="Y442" s="2" t="s">
        <v>2179</v>
      </c>
    </row>
    <row r="443" spans="24:25" x14ac:dyDescent="0.25">
      <c r="X443" s="2" t="s">
        <v>2180</v>
      </c>
      <c r="Y443" s="2" t="s">
        <v>2181</v>
      </c>
    </row>
    <row r="444" spans="24:25" x14ac:dyDescent="0.25">
      <c r="X444" s="2" t="s">
        <v>1311</v>
      </c>
      <c r="Y444" s="2" t="s">
        <v>1312</v>
      </c>
    </row>
    <row r="445" spans="24:25" x14ac:dyDescent="0.25">
      <c r="X445" s="2" t="s">
        <v>560</v>
      </c>
      <c r="Y445" s="2" t="s">
        <v>319</v>
      </c>
    </row>
    <row r="446" spans="24:25" x14ac:dyDescent="0.25">
      <c r="X446" s="2" t="s">
        <v>2182</v>
      </c>
      <c r="Y446" s="2" t="s">
        <v>2183</v>
      </c>
    </row>
    <row r="447" spans="24:25" x14ac:dyDescent="0.25">
      <c r="X447" s="2" t="s">
        <v>1391</v>
      </c>
      <c r="Y447" s="2" t="s">
        <v>1392</v>
      </c>
    </row>
    <row r="448" spans="24:25" x14ac:dyDescent="0.25">
      <c r="X448" s="2" t="s">
        <v>2184</v>
      </c>
      <c r="Y448" s="2" t="s">
        <v>322</v>
      </c>
    </row>
    <row r="449" spans="24:25" x14ac:dyDescent="0.25">
      <c r="X449" s="2" t="s">
        <v>562</v>
      </c>
      <c r="Y449" s="2" t="s">
        <v>321</v>
      </c>
    </row>
    <row r="450" spans="24:25" x14ac:dyDescent="0.25">
      <c r="X450" s="2" t="s">
        <v>563</v>
      </c>
      <c r="Y450" s="2" t="s">
        <v>323</v>
      </c>
    </row>
    <row r="451" spans="24:25" x14ac:dyDescent="0.25">
      <c r="X451" s="2" t="s">
        <v>1313</v>
      </c>
      <c r="Y451" s="2" t="s">
        <v>1314</v>
      </c>
    </row>
    <row r="452" spans="24:25" x14ac:dyDescent="0.25">
      <c r="X452" s="2" t="s">
        <v>2185</v>
      </c>
      <c r="Y452" s="2" t="s">
        <v>2186</v>
      </c>
    </row>
    <row r="453" spans="24:25" x14ac:dyDescent="0.25">
      <c r="X453" s="2" t="s">
        <v>2187</v>
      </c>
      <c r="Y453" s="2" t="s">
        <v>1371</v>
      </c>
    </row>
    <row r="454" spans="24:25" x14ac:dyDescent="0.25">
      <c r="X454" s="2" t="s">
        <v>2188</v>
      </c>
      <c r="Y454" s="2" t="s">
        <v>2189</v>
      </c>
    </row>
    <row r="455" spans="24:25" x14ac:dyDescent="0.25">
      <c r="X455" s="2" t="s">
        <v>515</v>
      </c>
      <c r="Y455" s="2" t="s">
        <v>277</v>
      </c>
    </row>
    <row r="456" spans="24:25" x14ac:dyDescent="0.25">
      <c r="X456" s="2" t="s">
        <v>561</v>
      </c>
      <c r="Y456" s="2" t="s">
        <v>320</v>
      </c>
    </row>
    <row r="457" spans="24:25" x14ac:dyDescent="0.25">
      <c r="X457" s="2" t="s">
        <v>564</v>
      </c>
      <c r="Y457" s="2" t="s">
        <v>324</v>
      </c>
    </row>
    <row r="458" spans="24:25" x14ac:dyDescent="0.25">
      <c r="X458" s="2" t="s">
        <v>2190</v>
      </c>
      <c r="Y458" s="2" t="s">
        <v>2191</v>
      </c>
    </row>
    <row r="459" spans="24:25" x14ac:dyDescent="0.25">
      <c r="X459" s="2" t="s">
        <v>1318</v>
      </c>
      <c r="Y459" s="2" t="s">
        <v>453</v>
      </c>
    </row>
    <row r="460" spans="24:25" x14ac:dyDescent="0.25">
      <c r="X460" s="2" t="s">
        <v>565</v>
      </c>
      <c r="Y460" s="2" t="s">
        <v>203</v>
      </c>
    </row>
    <row r="461" spans="24:25" x14ac:dyDescent="0.25">
      <c r="X461" s="2" t="s">
        <v>1316</v>
      </c>
      <c r="Y461" s="2" t="s">
        <v>1317</v>
      </c>
    </row>
    <row r="462" spans="24:25" x14ac:dyDescent="0.25">
      <c r="X462" s="2" t="s">
        <v>2192</v>
      </c>
      <c r="Y462" s="2" t="s">
        <v>2193</v>
      </c>
    </row>
    <row r="463" spans="24:25" x14ac:dyDescent="0.25">
      <c r="X463" s="2" t="s">
        <v>2194</v>
      </c>
      <c r="Y463" s="2" t="s">
        <v>1260</v>
      </c>
    </row>
    <row r="464" spans="24:25" x14ac:dyDescent="0.25">
      <c r="X464" s="2" t="s">
        <v>569</v>
      </c>
      <c r="Y464" s="2" t="s">
        <v>327</v>
      </c>
    </row>
    <row r="465" spans="24:25" x14ac:dyDescent="0.25">
      <c r="X465" s="2" t="s">
        <v>2195</v>
      </c>
      <c r="Y465" s="2" t="s">
        <v>2196</v>
      </c>
    </row>
    <row r="466" spans="24:25" x14ac:dyDescent="0.25">
      <c r="X466" s="2" t="s">
        <v>2197</v>
      </c>
      <c r="Y466" s="2" t="s">
        <v>2198</v>
      </c>
    </row>
    <row r="467" spans="24:25" x14ac:dyDescent="0.25">
      <c r="X467" s="2" t="s">
        <v>1321</v>
      </c>
      <c r="Y467" s="2" t="s">
        <v>1322</v>
      </c>
    </row>
    <row r="468" spans="24:25" x14ac:dyDescent="0.25">
      <c r="X468" s="2" t="s">
        <v>2199</v>
      </c>
      <c r="Y468" s="2" t="s">
        <v>1035</v>
      </c>
    </row>
    <row r="469" spans="24:25" x14ac:dyDescent="0.25">
      <c r="X469" s="2" t="s">
        <v>2200</v>
      </c>
      <c r="Y469" s="2" t="s">
        <v>1326</v>
      </c>
    </row>
    <row r="470" spans="24:25" x14ac:dyDescent="0.25">
      <c r="X470" s="2" t="s">
        <v>2201</v>
      </c>
      <c r="Y470" s="2" t="s">
        <v>2202</v>
      </c>
    </row>
    <row r="471" spans="24:25" x14ac:dyDescent="0.25">
      <c r="X471" s="2" t="s">
        <v>2203</v>
      </c>
      <c r="Y471" s="2" t="s">
        <v>2204</v>
      </c>
    </row>
    <row r="472" spans="24:25" x14ac:dyDescent="0.25">
      <c r="X472" s="2" t="s">
        <v>2205</v>
      </c>
      <c r="Y472" s="2" t="s">
        <v>1320</v>
      </c>
    </row>
    <row r="473" spans="24:25" x14ac:dyDescent="0.25">
      <c r="X473" s="2" t="s">
        <v>2206</v>
      </c>
      <c r="Y473" s="2" t="s">
        <v>2207</v>
      </c>
    </row>
    <row r="474" spans="24:25" x14ac:dyDescent="0.25">
      <c r="X474" s="2" t="s">
        <v>2208</v>
      </c>
      <c r="Y474" s="2" t="s">
        <v>2209</v>
      </c>
    </row>
    <row r="475" spans="24:25" x14ac:dyDescent="0.25">
      <c r="X475" s="2" t="s">
        <v>1323</v>
      </c>
      <c r="Y475" s="2" t="s">
        <v>1324</v>
      </c>
    </row>
    <row r="476" spans="24:25" x14ac:dyDescent="0.25">
      <c r="X476" s="2" t="s">
        <v>566</v>
      </c>
      <c r="Y476" s="2" t="s">
        <v>198</v>
      </c>
    </row>
    <row r="477" spans="24:25" x14ac:dyDescent="0.25">
      <c r="X477" s="2" t="s">
        <v>567</v>
      </c>
      <c r="Y477" s="2" t="s">
        <v>325</v>
      </c>
    </row>
    <row r="478" spans="24:25" x14ac:dyDescent="0.25">
      <c r="X478" s="2" t="s">
        <v>568</v>
      </c>
      <c r="Y478" s="2" t="s">
        <v>326</v>
      </c>
    </row>
    <row r="479" spans="24:25" x14ac:dyDescent="0.25">
      <c r="X479" s="2" t="s">
        <v>1327</v>
      </c>
      <c r="Y479" s="2" t="s">
        <v>328</v>
      </c>
    </row>
    <row r="480" spans="24:25" x14ac:dyDescent="0.25">
      <c r="X480" s="2" t="s">
        <v>2210</v>
      </c>
      <c r="Y480" s="2" t="s">
        <v>2211</v>
      </c>
    </row>
    <row r="481" spans="24:25" x14ac:dyDescent="0.25">
      <c r="X481" s="2" t="s">
        <v>2212</v>
      </c>
      <c r="Y481" s="2" t="s">
        <v>2213</v>
      </c>
    </row>
    <row r="482" spans="24:25" x14ac:dyDescent="0.25">
      <c r="X482" s="2" t="s">
        <v>2214</v>
      </c>
      <c r="Y482" s="2" t="s">
        <v>2215</v>
      </c>
    </row>
    <row r="483" spans="24:25" x14ac:dyDescent="0.25">
      <c r="X483" s="2" t="s">
        <v>2216</v>
      </c>
      <c r="Y483" s="2" t="s">
        <v>2217</v>
      </c>
    </row>
    <row r="484" spans="24:25" x14ac:dyDescent="0.25">
      <c r="X484" s="2" t="s">
        <v>571</v>
      </c>
      <c r="Y484" s="2" t="s">
        <v>330</v>
      </c>
    </row>
    <row r="485" spans="24:25" x14ac:dyDescent="0.25">
      <c r="X485" s="2" t="s">
        <v>2218</v>
      </c>
      <c r="Y485" s="2" t="s">
        <v>2219</v>
      </c>
    </row>
    <row r="486" spans="24:25" x14ac:dyDescent="0.25">
      <c r="X486" s="2" t="s">
        <v>2220</v>
      </c>
      <c r="Y486" s="2" t="s">
        <v>2221</v>
      </c>
    </row>
    <row r="487" spans="24:25" x14ac:dyDescent="0.25">
      <c r="X487" s="2" t="s">
        <v>2222</v>
      </c>
      <c r="Y487" s="2" t="s">
        <v>1331</v>
      </c>
    </row>
    <row r="488" spans="24:25" x14ac:dyDescent="0.25">
      <c r="X488" s="2" t="s">
        <v>2223</v>
      </c>
      <c r="Y488" s="2" t="s">
        <v>2224</v>
      </c>
    </row>
    <row r="489" spans="24:25" x14ac:dyDescent="0.25">
      <c r="X489" s="2" t="s">
        <v>2225</v>
      </c>
      <c r="Y489" s="2" t="s">
        <v>2226</v>
      </c>
    </row>
    <row r="490" spans="24:25" x14ac:dyDescent="0.25">
      <c r="X490" s="2" t="s">
        <v>570</v>
      </c>
      <c r="Y490" s="2" t="s">
        <v>329</v>
      </c>
    </row>
    <row r="491" spans="24:25" x14ac:dyDescent="0.25">
      <c r="X491" s="2" t="s">
        <v>575</v>
      </c>
      <c r="Y491" s="2" t="s">
        <v>201</v>
      </c>
    </row>
    <row r="492" spans="24:25" x14ac:dyDescent="0.25">
      <c r="X492" s="2" t="s">
        <v>574</v>
      </c>
      <c r="Y492" s="2" t="s">
        <v>333</v>
      </c>
    </row>
    <row r="493" spans="24:25" x14ac:dyDescent="0.25">
      <c r="X493" s="2" t="s">
        <v>2227</v>
      </c>
      <c r="Y493" s="2" t="s">
        <v>1348</v>
      </c>
    </row>
    <row r="494" spans="24:25" x14ac:dyDescent="0.25">
      <c r="X494" s="2" t="s">
        <v>2228</v>
      </c>
      <c r="Y494" s="2" t="s">
        <v>2229</v>
      </c>
    </row>
    <row r="495" spans="24:25" x14ac:dyDescent="0.25">
      <c r="X495" s="2" t="s">
        <v>1328</v>
      </c>
      <c r="Y495" s="2" t="s">
        <v>1329</v>
      </c>
    </row>
    <row r="496" spans="24:25" x14ac:dyDescent="0.25">
      <c r="X496" s="2" t="s">
        <v>2230</v>
      </c>
      <c r="Y496" s="2" t="s">
        <v>2231</v>
      </c>
    </row>
    <row r="497" spans="24:25" x14ac:dyDescent="0.25">
      <c r="X497" s="2" t="s">
        <v>573</v>
      </c>
      <c r="Y497" s="2" t="s">
        <v>332</v>
      </c>
    </row>
    <row r="498" spans="24:25" x14ac:dyDescent="0.25">
      <c r="X498" s="2" t="s">
        <v>1332</v>
      </c>
      <c r="Y498" s="2" t="s">
        <v>1333</v>
      </c>
    </row>
    <row r="499" spans="24:25" x14ac:dyDescent="0.25">
      <c r="X499" s="2" t="s">
        <v>2232</v>
      </c>
      <c r="Y499" s="2" t="s">
        <v>1338</v>
      </c>
    </row>
    <row r="500" spans="24:25" x14ac:dyDescent="0.25">
      <c r="X500" s="2" t="s">
        <v>2233</v>
      </c>
      <c r="Y500" s="2" t="s">
        <v>1342</v>
      </c>
    </row>
    <row r="501" spans="24:25" x14ac:dyDescent="0.25">
      <c r="X501" s="2" t="s">
        <v>1334</v>
      </c>
      <c r="Y501" s="2" t="s">
        <v>1335</v>
      </c>
    </row>
    <row r="502" spans="24:25" x14ac:dyDescent="0.25">
      <c r="X502" s="2" t="s">
        <v>2234</v>
      </c>
      <c r="Y502" s="2" t="s">
        <v>2235</v>
      </c>
    </row>
    <row r="503" spans="24:25" x14ac:dyDescent="0.25">
      <c r="X503" s="2" t="s">
        <v>572</v>
      </c>
      <c r="Y503" s="2" t="s">
        <v>331</v>
      </c>
    </row>
    <row r="504" spans="24:25" x14ac:dyDescent="0.25">
      <c r="X504" s="2" t="s">
        <v>1343</v>
      </c>
      <c r="Y504" s="2" t="s">
        <v>1344</v>
      </c>
    </row>
    <row r="505" spans="24:25" x14ac:dyDescent="0.25">
      <c r="X505" s="2" t="s">
        <v>2236</v>
      </c>
      <c r="Y505" s="2" t="s">
        <v>2237</v>
      </c>
    </row>
    <row r="506" spans="24:25" x14ac:dyDescent="0.25">
      <c r="X506" s="2" t="s">
        <v>2238</v>
      </c>
      <c r="Y506" s="2" t="s">
        <v>2239</v>
      </c>
    </row>
    <row r="507" spans="24:25" x14ac:dyDescent="0.25">
      <c r="X507" s="2" t="s">
        <v>2240</v>
      </c>
      <c r="Y507" s="2" t="s">
        <v>2241</v>
      </c>
    </row>
    <row r="508" spans="24:25" x14ac:dyDescent="0.25">
      <c r="X508" s="2" t="s">
        <v>2242</v>
      </c>
      <c r="Y508" s="2" t="s">
        <v>2243</v>
      </c>
    </row>
    <row r="509" spans="24:25" x14ac:dyDescent="0.25">
      <c r="X509" s="2" t="s">
        <v>1345</v>
      </c>
      <c r="Y509" s="2" t="s">
        <v>1346</v>
      </c>
    </row>
    <row r="510" spans="24:25" x14ac:dyDescent="0.25">
      <c r="X510" s="2" t="s">
        <v>576</v>
      </c>
      <c r="Y510" s="2" t="s">
        <v>334</v>
      </c>
    </row>
    <row r="511" spans="24:25" x14ac:dyDescent="0.25">
      <c r="X511" s="2" t="s">
        <v>2244</v>
      </c>
      <c r="Y511" s="2" t="s">
        <v>2245</v>
      </c>
    </row>
    <row r="512" spans="24:25" x14ac:dyDescent="0.25">
      <c r="X512" s="2" t="s">
        <v>1136</v>
      </c>
      <c r="Y512" s="2" t="s">
        <v>1137</v>
      </c>
    </row>
    <row r="513" spans="24:25" x14ac:dyDescent="0.25">
      <c r="X513" s="2" t="s">
        <v>2246</v>
      </c>
      <c r="Y513" s="2" t="s">
        <v>337</v>
      </c>
    </row>
    <row r="514" spans="24:25" x14ac:dyDescent="0.25">
      <c r="X514" s="2" t="s">
        <v>2247</v>
      </c>
      <c r="Y514" s="2" t="s">
        <v>336</v>
      </c>
    </row>
    <row r="515" spans="24:25" x14ac:dyDescent="0.25">
      <c r="X515" s="2" t="s">
        <v>2248</v>
      </c>
      <c r="Y515" s="2" t="s">
        <v>278</v>
      </c>
    </row>
    <row r="516" spans="24:25" x14ac:dyDescent="0.25">
      <c r="X516" s="2" t="s">
        <v>2249</v>
      </c>
      <c r="Y516" s="2" t="s">
        <v>2250</v>
      </c>
    </row>
    <row r="517" spans="24:25" x14ac:dyDescent="0.25">
      <c r="X517" s="2" t="s">
        <v>580</v>
      </c>
      <c r="Y517" s="2" t="s">
        <v>338</v>
      </c>
    </row>
    <row r="518" spans="24:25" x14ac:dyDescent="0.25">
      <c r="X518" s="2" t="s">
        <v>2251</v>
      </c>
      <c r="Y518" s="2" t="s">
        <v>2252</v>
      </c>
    </row>
    <row r="519" spans="24:25" x14ac:dyDescent="0.25">
      <c r="X519" s="2" t="s">
        <v>506</v>
      </c>
      <c r="Y519" s="2" t="s">
        <v>269</v>
      </c>
    </row>
    <row r="520" spans="24:25" x14ac:dyDescent="0.25">
      <c r="X520" s="2" t="s">
        <v>2253</v>
      </c>
      <c r="Y520" s="2" t="s">
        <v>299</v>
      </c>
    </row>
    <row r="521" spans="24:25" x14ac:dyDescent="0.25">
      <c r="X521" s="2" t="s">
        <v>509</v>
      </c>
      <c r="Y521" s="2" t="s">
        <v>272</v>
      </c>
    </row>
    <row r="522" spans="24:25" x14ac:dyDescent="0.25">
      <c r="X522" s="2" t="s">
        <v>2254</v>
      </c>
      <c r="Y522" s="2" t="s">
        <v>2255</v>
      </c>
    </row>
    <row r="523" spans="24:25" x14ac:dyDescent="0.25">
      <c r="X523" s="2" t="s">
        <v>2256</v>
      </c>
      <c r="Y523" s="2" t="s">
        <v>2257</v>
      </c>
    </row>
    <row r="524" spans="24:25" x14ac:dyDescent="0.25">
      <c r="X524" s="2" t="s">
        <v>2258</v>
      </c>
      <c r="Y524" s="2" t="s">
        <v>2259</v>
      </c>
    </row>
    <row r="525" spans="24:25" x14ac:dyDescent="0.25">
      <c r="X525" s="2" t="s">
        <v>2260</v>
      </c>
      <c r="Y525" s="2" t="s">
        <v>2261</v>
      </c>
    </row>
    <row r="526" spans="24:25" x14ac:dyDescent="0.25">
      <c r="X526" s="2" t="s">
        <v>2262</v>
      </c>
      <c r="Y526" s="2" t="s">
        <v>2263</v>
      </c>
    </row>
    <row r="527" spans="24:25" x14ac:dyDescent="0.25">
      <c r="X527" s="2" t="s">
        <v>1052</v>
      </c>
      <c r="Y527" s="2" t="s">
        <v>1053</v>
      </c>
    </row>
    <row r="528" spans="24:25" x14ac:dyDescent="0.25">
      <c r="X528" s="2" t="s">
        <v>2264</v>
      </c>
      <c r="Y528" s="2" t="s">
        <v>2265</v>
      </c>
    </row>
    <row r="529" spans="24:25" x14ac:dyDescent="0.25">
      <c r="X529" s="2" t="s">
        <v>2266</v>
      </c>
      <c r="Y529" s="2" t="s">
        <v>2267</v>
      </c>
    </row>
    <row r="530" spans="24:25" x14ac:dyDescent="0.25">
      <c r="X530" s="2" t="s">
        <v>522</v>
      </c>
      <c r="Y530" s="2" t="s">
        <v>283</v>
      </c>
    </row>
    <row r="531" spans="24:25" x14ac:dyDescent="0.25">
      <c r="X531" s="2" t="s">
        <v>2268</v>
      </c>
      <c r="Y531" s="2" t="s">
        <v>2269</v>
      </c>
    </row>
    <row r="532" spans="24:25" x14ac:dyDescent="0.25">
      <c r="X532" s="2" t="s">
        <v>2270</v>
      </c>
      <c r="Y532" s="2" t="s">
        <v>2271</v>
      </c>
    </row>
    <row r="533" spans="24:25" x14ac:dyDescent="0.25">
      <c r="X533" s="2" t="s">
        <v>2272</v>
      </c>
      <c r="Y533" s="2" t="s">
        <v>2273</v>
      </c>
    </row>
    <row r="534" spans="24:25" x14ac:dyDescent="0.25">
      <c r="X534" s="2" t="s">
        <v>2274</v>
      </c>
      <c r="Y534" s="2" t="s">
        <v>2275</v>
      </c>
    </row>
    <row r="535" spans="24:25" x14ac:dyDescent="0.25">
      <c r="X535" s="2" t="s">
        <v>577</v>
      </c>
      <c r="Y535" s="2" t="s">
        <v>335</v>
      </c>
    </row>
    <row r="536" spans="24:25" x14ac:dyDescent="0.25">
      <c r="X536" s="2" t="s">
        <v>2276</v>
      </c>
      <c r="Y536" s="2" t="s">
        <v>2277</v>
      </c>
    </row>
    <row r="537" spans="24:25" x14ac:dyDescent="0.25">
      <c r="X537" s="2" t="s">
        <v>2278</v>
      </c>
      <c r="Y537" s="2" t="s">
        <v>2279</v>
      </c>
    </row>
    <row r="538" spans="24:25" x14ac:dyDescent="0.25">
      <c r="X538" s="2" t="s">
        <v>2280</v>
      </c>
      <c r="Y538" s="2" t="s">
        <v>2281</v>
      </c>
    </row>
    <row r="539" spans="24:25" x14ac:dyDescent="0.25">
      <c r="X539" s="2" t="s">
        <v>1355</v>
      </c>
      <c r="Y539" s="2" t="s">
        <v>1356</v>
      </c>
    </row>
    <row r="540" spans="24:25" x14ac:dyDescent="0.25">
      <c r="X540" s="2" t="s">
        <v>2282</v>
      </c>
      <c r="Y540" s="2" t="s">
        <v>2283</v>
      </c>
    </row>
    <row r="541" spans="24:25" x14ac:dyDescent="0.25">
      <c r="X541" s="2" t="s">
        <v>1349</v>
      </c>
      <c r="Y541" s="2" t="s">
        <v>1350</v>
      </c>
    </row>
    <row r="542" spans="24:25" x14ac:dyDescent="0.25">
      <c r="X542" s="2" t="s">
        <v>2284</v>
      </c>
      <c r="Y542" s="2" t="s">
        <v>2285</v>
      </c>
    </row>
    <row r="543" spans="24:25" x14ac:dyDescent="0.25">
      <c r="X543" s="2" t="s">
        <v>2286</v>
      </c>
      <c r="Y543" s="2" t="s">
        <v>2287</v>
      </c>
    </row>
    <row r="544" spans="24:25" x14ac:dyDescent="0.25">
      <c r="X544" s="2" t="s">
        <v>631</v>
      </c>
      <c r="Y544" s="2" t="s">
        <v>240</v>
      </c>
    </row>
    <row r="545" spans="24:25" x14ac:dyDescent="0.25">
      <c r="X545" s="2" t="s">
        <v>2288</v>
      </c>
      <c r="Y545" s="2" t="s">
        <v>2289</v>
      </c>
    </row>
    <row r="546" spans="24:25" x14ac:dyDescent="0.25">
      <c r="X546" s="2" t="s">
        <v>2290</v>
      </c>
      <c r="Y546" s="2" t="s">
        <v>2291</v>
      </c>
    </row>
    <row r="547" spans="24:25" x14ac:dyDescent="0.25">
      <c r="X547" s="2" t="s">
        <v>2292</v>
      </c>
      <c r="Y547" s="2" t="s">
        <v>2293</v>
      </c>
    </row>
    <row r="548" spans="24:25" x14ac:dyDescent="0.25">
      <c r="X548" s="2" t="s">
        <v>2294</v>
      </c>
      <c r="Y548" s="2" t="s">
        <v>2295</v>
      </c>
    </row>
    <row r="549" spans="24:25" x14ac:dyDescent="0.25">
      <c r="X549" s="2" t="s">
        <v>581</v>
      </c>
      <c r="Y549" s="2" t="s">
        <v>339</v>
      </c>
    </row>
    <row r="550" spans="24:25" x14ac:dyDescent="0.25">
      <c r="X550" s="2" t="s">
        <v>2296</v>
      </c>
      <c r="Y550" s="2" t="s">
        <v>2297</v>
      </c>
    </row>
    <row r="551" spans="24:25" x14ac:dyDescent="0.25">
      <c r="X551" s="2" t="s">
        <v>2298</v>
      </c>
      <c r="Y551" s="2" t="s">
        <v>2299</v>
      </c>
    </row>
    <row r="552" spans="24:25" x14ac:dyDescent="0.25">
      <c r="X552" s="2" t="s">
        <v>2300</v>
      </c>
      <c r="Y552" s="2" t="s">
        <v>2301</v>
      </c>
    </row>
    <row r="553" spans="24:25" x14ac:dyDescent="0.25">
      <c r="X553" s="2" t="s">
        <v>1359</v>
      </c>
      <c r="Y553" s="2" t="s">
        <v>1360</v>
      </c>
    </row>
    <row r="554" spans="24:25" x14ac:dyDescent="0.25">
      <c r="X554" s="2" t="s">
        <v>341</v>
      </c>
      <c r="Y554" s="2" t="s">
        <v>341</v>
      </c>
    </row>
    <row r="555" spans="24:25" x14ac:dyDescent="0.25">
      <c r="X555" s="2" t="s">
        <v>583</v>
      </c>
      <c r="Y555" s="2" t="s">
        <v>1361</v>
      </c>
    </row>
    <row r="556" spans="24:25" x14ac:dyDescent="0.25">
      <c r="X556" s="2" t="s">
        <v>585</v>
      </c>
      <c r="Y556" s="2" t="s">
        <v>460</v>
      </c>
    </row>
    <row r="557" spans="24:25" x14ac:dyDescent="0.25">
      <c r="X557" s="2" t="s">
        <v>1362</v>
      </c>
      <c r="Y557" s="2" t="s">
        <v>467</v>
      </c>
    </row>
    <row r="558" spans="24:25" x14ac:dyDescent="0.25">
      <c r="X558" s="2" t="s">
        <v>1363</v>
      </c>
      <c r="Y558" s="2" t="s">
        <v>468</v>
      </c>
    </row>
    <row r="559" spans="24:25" x14ac:dyDescent="0.25">
      <c r="X559" s="2" t="s">
        <v>342</v>
      </c>
      <c r="Y559" s="2" t="s">
        <v>342</v>
      </c>
    </row>
    <row r="560" spans="24:25" x14ac:dyDescent="0.25">
      <c r="X560" s="2" t="s">
        <v>584</v>
      </c>
      <c r="Y560" s="2" t="s">
        <v>343</v>
      </c>
    </row>
    <row r="561" spans="24:25" x14ac:dyDescent="0.25">
      <c r="X561" s="2" t="s">
        <v>2302</v>
      </c>
      <c r="Y561" s="2" t="s">
        <v>2303</v>
      </c>
    </row>
    <row r="562" spans="24:25" x14ac:dyDescent="0.25">
      <c r="X562" s="2" t="s">
        <v>1368</v>
      </c>
      <c r="Y562" s="2" t="s">
        <v>1369</v>
      </c>
    </row>
    <row r="563" spans="24:25" x14ac:dyDescent="0.25">
      <c r="X563" s="2" t="s">
        <v>1148</v>
      </c>
      <c r="Y563" s="2" t="s">
        <v>262</v>
      </c>
    </row>
    <row r="564" spans="24:25" x14ac:dyDescent="0.25">
      <c r="X564" s="2" t="s">
        <v>2304</v>
      </c>
      <c r="Y564" s="2" t="s">
        <v>1367</v>
      </c>
    </row>
    <row r="565" spans="24:25" x14ac:dyDescent="0.25">
      <c r="X565" s="2" t="s">
        <v>2305</v>
      </c>
      <c r="Y565" s="2" t="s">
        <v>2306</v>
      </c>
    </row>
    <row r="566" spans="24:25" x14ac:dyDescent="0.25">
      <c r="X566" s="2" t="s">
        <v>2307</v>
      </c>
      <c r="Y566" s="2" t="s">
        <v>2308</v>
      </c>
    </row>
    <row r="567" spans="24:25" x14ac:dyDescent="0.25">
      <c r="X567" s="2" t="s">
        <v>558</v>
      </c>
      <c r="Y567" s="2" t="s">
        <v>317</v>
      </c>
    </row>
    <row r="568" spans="24:25" x14ac:dyDescent="0.25">
      <c r="X568" s="2" t="s">
        <v>2309</v>
      </c>
      <c r="Y568" s="2" t="s">
        <v>2310</v>
      </c>
    </row>
    <row r="569" spans="24:25" x14ac:dyDescent="0.25">
      <c r="X569" s="2" t="s">
        <v>1364</v>
      </c>
      <c r="Y569" s="2" t="s">
        <v>1365</v>
      </c>
    </row>
    <row r="570" spans="24:25" x14ac:dyDescent="0.25">
      <c r="X570" s="2" t="s">
        <v>2311</v>
      </c>
      <c r="Y570" s="2" t="s">
        <v>2312</v>
      </c>
    </row>
    <row r="571" spans="24:25" x14ac:dyDescent="0.25">
      <c r="X571" s="463" t="s">
        <v>3929</v>
      </c>
      <c r="Y571" s="2" t="s">
        <v>3930</v>
      </c>
    </row>
    <row r="572" spans="24:25" x14ac:dyDescent="0.25">
      <c r="X572" s="463" t="s">
        <v>3931</v>
      </c>
      <c r="Y572" s="2" t="s">
        <v>3932</v>
      </c>
    </row>
    <row r="573" spans="24:25" x14ac:dyDescent="0.25">
      <c r="X573" s="463" t="s">
        <v>3933</v>
      </c>
      <c r="Y573" s="2" t="s">
        <v>3934</v>
      </c>
    </row>
    <row r="574" spans="24:25" x14ac:dyDescent="0.25">
      <c r="X574" s="2" t="s">
        <v>588</v>
      </c>
      <c r="Y574" s="2" t="s">
        <v>346</v>
      </c>
    </row>
    <row r="575" spans="24:25" x14ac:dyDescent="0.25">
      <c r="X575" s="2" t="s">
        <v>2313</v>
      </c>
      <c r="Y575" s="2" t="s">
        <v>2314</v>
      </c>
    </row>
    <row r="576" spans="24:25" x14ac:dyDescent="0.25">
      <c r="X576" s="2" t="s">
        <v>2315</v>
      </c>
      <c r="Y576" s="2" t="s">
        <v>2316</v>
      </c>
    </row>
    <row r="577" spans="24:25" x14ac:dyDescent="0.25">
      <c r="X577" s="2" t="s">
        <v>589</v>
      </c>
      <c r="Y577" s="2" t="s">
        <v>202</v>
      </c>
    </row>
    <row r="578" spans="24:25" x14ac:dyDescent="0.25">
      <c r="X578" s="2" t="s">
        <v>1372</v>
      </c>
      <c r="Y578" s="2" t="s">
        <v>1373</v>
      </c>
    </row>
    <row r="579" spans="24:25" x14ac:dyDescent="0.25">
      <c r="X579" s="2" t="s">
        <v>587</v>
      </c>
      <c r="Y579" s="2" t="s">
        <v>345</v>
      </c>
    </row>
    <row r="580" spans="24:25" x14ac:dyDescent="0.25">
      <c r="X580" s="2" t="s">
        <v>2317</v>
      </c>
      <c r="Y580" s="2" t="s">
        <v>2318</v>
      </c>
    </row>
    <row r="581" spans="24:25" x14ac:dyDescent="0.25">
      <c r="X581" s="2" t="s">
        <v>2319</v>
      </c>
      <c r="Y581" s="2" t="s">
        <v>2320</v>
      </c>
    </row>
    <row r="582" spans="24:25" x14ac:dyDescent="0.25">
      <c r="X582" s="2" t="s">
        <v>2321</v>
      </c>
      <c r="Y582" s="2" t="s">
        <v>2322</v>
      </c>
    </row>
    <row r="583" spans="24:25" x14ac:dyDescent="0.25">
      <c r="X583" s="2" t="s">
        <v>2323</v>
      </c>
      <c r="Y583" s="2" t="s">
        <v>2324</v>
      </c>
    </row>
    <row r="584" spans="24:25" x14ac:dyDescent="0.25">
      <c r="X584" s="2" t="s">
        <v>590</v>
      </c>
      <c r="Y584" s="2" t="s">
        <v>358</v>
      </c>
    </row>
    <row r="585" spans="24:25" x14ac:dyDescent="0.25">
      <c r="X585" s="2" t="s">
        <v>2325</v>
      </c>
      <c r="Y585" s="2" t="s">
        <v>2326</v>
      </c>
    </row>
    <row r="586" spans="24:25" x14ac:dyDescent="0.25">
      <c r="X586" s="2" t="s">
        <v>2327</v>
      </c>
      <c r="Y586" s="2" t="s">
        <v>2328</v>
      </c>
    </row>
    <row r="587" spans="24:25" x14ac:dyDescent="0.25">
      <c r="X587" s="2" t="s">
        <v>2329</v>
      </c>
      <c r="Y587" s="2" t="s">
        <v>2330</v>
      </c>
    </row>
    <row r="588" spans="24:25" x14ac:dyDescent="0.25">
      <c r="X588" s="2" t="s">
        <v>1126</v>
      </c>
      <c r="Y588" s="2" t="s">
        <v>1127</v>
      </c>
    </row>
    <row r="589" spans="24:25" x14ac:dyDescent="0.25">
      <c r="X589" s="2" t="s">
        <v>1128</v>
      </c>
      <c r="Y589" s="2" t="s">
        <v>1129</v>
      </c>
    </row>
    <row r="590" spans="24:25" x14ac:dyDescent="0.25">
      <c r="X590" s="2" t="s">
        <v>1387</v>
      </c>
      <c r="Y590" s="2" t="s">
        <v>1388</v>
      </c>
    </row>
    <row r="591" spans="24:25" x14ac:dyDescent="0.25">
      <c r="X591" s="2" t="s">
        <v>1374</v>
      </c>
      <c r="Y591" s="2" t="s">
        <v>347</v>
      </c>
    </row>
    <row r="592" spans="24:25" x14ac:dyDescent="0.25">
      <c r="X592" s="2" t="s">
        <v>1375</v>
      </c>
      <c r="Y592" s="2" t="s">
        <v>348</v>
      </c>
    </row>
    <row r="593" spans="24:25" x14ac:dyDescent="0.25">
      <c r="X593" s="2" t="s">
        <v>1376</v>
      </c>
      <c r="Y593" s="2" t="s">
        <v>349</v>
      </c>
    </row>
    <row r="594" spans="24:25" x14ac:dyDescent="0.25">
      <c r="X594" s="2" t="s">
        <v>1377</v>
      </c>
      <c r="Y594" s="2" t="s">
        <v>350</v>
      </c>
    </row>
    <row r="595" spans="24:25" x14ac:dyDescent="0.25">
      <c r="X595" s="2" t="s">
        <v>1378</v>
      </c>
      <c r="Y595" s="2" t="s">
        <v>1379</v>
      </c>
    </row>
    <row r="596" spans="24:25" x14ac:dyDescent="0.25">
      <c r="X596" s="2" t="s">
        <v>1380</v>
      </c>
      <c r="Y596" s="2" t="s">
        <v>351</v>
      </c>
    </row>
    <row r="597" spans="24:25" x14ac:dyDescent="0.25">
      <c r="X597" s="2" t="s">
        <v>1381</v>
      </c>
      <c r="Y597" s="2" t="s">
        <v>352</v>
      </c>
    </row>
    <row r="598" spans="24:25" x14ac:dyDescent="0.25">
      <c r="X598" s="2" t="s">
        <v>1382</v>
      </c>
      <c r="Y598" s="2" t="s">
        <v>353</v>
      </c>
    </row>
    <row r="599" spans="24:25" x14ac:dyDescent="0.25">
      <c r="X599" s="2" t="s">
        <v>1383</v>
      </c>
      <c r="Y599" s="2" t="s">
        <v>354</v>
      </c>
    </row>
    <row r="600" spans="24:25" x14ac:dyDescent="0.25">
      <c r="X600" s="2" t="s">
        <v>1384</v>
      </c>
      <c r="Y600" s="2" t="s">
        <v>355</v>
      </c>
    </row>
    <row r="601" spans="24:25" x14ac:dyDescent="0.25">
      <c r="X601" s="2" t="s">
        <v>1385</v>
      </c>
      <c r="Y601" s="2" t="s">
        <v>356</v>
      </c>
    </row>
    <row r="602" spans="24:25" x14ac:dyDescent="0.25">
      <c r="X602" s="2" t="s">
        <v>1386</v>
      </c>
      <c r="Y602" s="2" t="s">
        <v>357</v>
      </c>
    </row>
    <row r="603" spans="24:25" x14ac:dyDescent="0.25">
      <c r="X603" s="2" t="s">
        <v>3908</v>
      </c>
      <c r="Y603" s="2" t="s">
        <v>3909</v>
      </c>
    </row>
    <row r="604" spans="24:25" x14ac:dyDescent="0.25">
      <c r="X604" s="2" t="s">
        <v>2331</v>
      </c>
      <c r="Y604" s="2" t="s">
        <v>2332</v>
      </c>
    </row>
    <row r="605" spans="24:25" x14ac:dyDescent="0.25">
      <c r="X605" s="2" t="s">
        <v>593</v>
      </c>
      <c r="Y605" s="2" t="s">
        <v>471</v>
      </c>
    </row>
    <row r="606" spans="24:25" x14ac:dyDescent="0.25">
      <c r="X606" s="2" t="s">
        <v>592</v>
      </c>
      <c r="Y606" s="2" t="s">
        <v>360</v>
      </c>
    </row>
    <row r="607" spans="24:25" x14ac:dyDescent="0.25">
      <c r="X607" s="2" t="s">
        <v>591</v>
      </c>
      <c r="Y607" s="2" t="s">
        <v>359</v>
      </c>
    </row>
    <row r="608" spans="24:25" x14ac:dyDescent="0.25">
      <c r="X608" s="2" t="s">
        <v>1389</v>
      </c>
      <c r="Y608" s="2" t="s">
        <v>1390</v>
      </c>
    </row>
    <row r="609" spans="24:25" x14ac:dyDescent="0.25">
      <c r="X609" s="2" t="s">
        <v>2333</v>
      </c>
      <c r="Y609" s="2" t="s">
        <v>2334</v>
      </c>
    </row>
    <row r="610" spans="24:25" x14ac:dyDescent="0.25">
      <c r="X610" s="2" t="s">
        <v>1393</v>
      </c>
      <c r="Y610" s="2" t="s">
        <v>362</v>
      </c>
    </row>
    <row r="611" spans="24:25" x14ac:dyDescent="0.25">
      <c r="X611" s="2" t="s">
        <v>2335</v>
      </c>
      <c r="Y611" s="2" t="s">
        <v>2336</v>
      </c>
    </row>
    <row r="612" spans="24:25" x14ac:dyDescent="0.25">
      <c r="X612" s="2" t="s">
        <v>2337</v>
      </c>
      <c r="Y612" s="2" t="s">
        <v>2338</v>
      </c>
    </row>
    <row r="613" spans="24:25" x14ac:dyDescent="0.25">
      <c r="X613" s="2" t="s">
        <v>2339</v>
      </c>
      <c r="Y613" s="2" t="s">
        <v>2340</v>
      </c>
    </row>
    <row r="614" spans="24:25" x14ac:dyDescent="0.25">
      <c r="X614" s="2" t="s">
        <v>2341</v>
      </c>
      <c r="Y614" s="2" t="s">
        <v>2342</v>
      </c>
    </row>
    <row r="615" spans="24:25" x14ac:dyDescent="0.25">
      <c r="X615" s="2" t="s">
        <v>600</v>
      </c>
      <c r="Y615" s="2" t="s">
        <v>368</v>
      </c>
    </row>
    <row r="616" spans="24:25" x14ac:dyDescent="0.25">
      <c r="X616" s="2" t="s">
        <v>1455</v>
      </c>
      <c r="Y616" s="2" t="s">
        <v>1456</v>
      </c>
    </row>
    <row r="617" spans="24:25" x14ac:dyDescent="0.25">
      <c r="X617" s="2" t="s">
        <v>2343</v>
      </c>
      <c r="Y617" s="2" t="s">
        <v>2344</v>
      </c>
    </row>
    <row r="618" spans="24:25" x14ac:dyDescent="0.25">
      <c r="X618" s="2" t="s">
        <v>2345</v>
      </c>
      <c r="Y618" s="2" t="s">
        <v>2346</v>
      </c>
    </row>
    <row r="619" spans="24:25" x14ac:dyDescent="0.25">
      <c r="X619" s="2" t="s">
        <v>2347</v>
      </c>
      <c r="Y619" s="2" t="s">
        <v>2348</v>
      </c>
    </row>
    <row r="620" spans="24:25" x14ac:dyDescent="0.25">
      <c r="X620" s="2" t="s">
        <v>2349</v>
      </c>
      <c r="Y620" s="2" t="s">
        <v>2350</v>
      </c>
    </row>
    <row r="621" spans="24:25" x14ac:dyDescent="0.25">
      <c r="X621" s="2" t="s">
        <v>596</v>
      </c>
      <c r="Y621" s="2" t="s">
        <v>364</v>
      </c>
    </row>
    <row r="622" spans="24:25" x14ac:dyDescent="0.25">
      <c r="X622" s="2" t="s">
        <v>2351</v>
      </c>
      <c r="Y622" s="2" t="s">
        <v>1399</v>
      </c>
    </row>
    <row r="623" spans="24:25" x14ac:dyDescent="0.25">
      <c r="X623" s="2" t="s">
        <v>2352</v>
      </c>
      <c r="Y623" s="2" t="s">
        <v>2353</v>
      </c>
    </row>
    <row r="624" spans="24:25" x14ac:dyDescent="0.25">
      <c r="X624" s="2" t="s">
        <v>2354</v>
      </c>
      <c r="Y624" s="2" t="s">
        <v>2355</v>
      </c>
    </row>
    <row r="625" spans="24:25" x14ac:dyDescent="0.25">
      <c r="X625" s="2" t="s">
        <v>2356</v>
      </c>
      <c r="Y625" s="2" t="s">
        <v>2357</v>
      </c>
    </row>
    <row r="626" spans="24:25" x14ac:dyDescent="0.25">
      <c r="X626" s="2" t="s">
        <v>1400</v>
      </c>
      <c r="Y626" s="2" t="s">
        <v>1401</v>
      </c>
    </row>
    <row r="627" spans="24:25" x14ac:dyDescent="0.25">
      <c r="X627" s="2" t="s">
        <v>597</v>
      </c>
      <c r="Y627" s="2" t="s">
        <v>365</v>
      </c>
    </row>
    <row r="628" spans="24:25" x14ac:dyDescent="0.25">
      <c r="X628" s="2" t="s">
        <v>598</v>
      </c>
      <c r="Y628" s="2" t="s">
        <v>366</v>
      </c>
    </row>
    <row r="629" spans="24:25" x14ac:dyDescent="0.25">
      <c r="X629" s="2" t="s">
        <v>601</v>
      </c>
      <c r="Y629" s="2" t="s">
        <v>369</v>
      </c>
    </row>
    <row r="630" spans="24:25" x14ac:dyDescent="0.25">
      <c r="X630" s="2" t="s">
        <v>2358</v>
      </c>
      <c r="Y630" s="2" t="s">
        <v>2359</v>
      </c>
    </row>
    <row r="631" spans="24:25" x14ac:dyDescent="0.25">
      <c r="X631" s="2" t="s">
        <v>2360</v>
      </c>
      <c r="Y631" s="2" t="s">
        <v>2361</v>
      </c>
    </row>
    <row r="632" spans="24:25" x14ac:dyDescent="0.25">
      <c r="X632" s="2" t="s">
        <v>2362</v>
      </c>
      <c r="Y632" s="2" t="s">
        <v>2363</v>
      </c>
    </row>
    <row r="633" spans="24:25" x14ac:dyDescent="0.25">
      <c r="X633" s="2" t="s">
        <v>2364</v>
      </c>
      <c r="Y633" s="2" t="s">
        <v>2365</v>
      </c>
    </row>
    <row r="634" spans="24:25" x14ac:dyDescent="0.25">
      <c r="X634" s="2" t="s">
        <v>2366</v>
      </c>
      <c r="Y634" s="2" t="s">
        <v>2367</v>
      </c>
    </row>
    <row r="635" spans="24:25" x14ac:dyDescent="0.25">
      <c r="X635" s="2" t="s">
        <v>2368</v>
      </c>
      <c r="Y635" s="2" t="s">
        <v>2369</v>
      </c>
    </row>
    <row r="636" spans="24:25" x14ac:dyDescent="0.25">
      <c r="X636" s="2" t="s">
        <v>2370</v>
      </c>
      <c r="Y636" s="2" t="s">
        <v>1405</v>
      </c>
    </row>
    <row r="637" spans="24:25" x14ac:dyDescent="0.25">
      <c r="X637" s="2" t="s">
        <v>2371</v>
      </c>
      <c r="Y637" s="2" t="s">
        <v>2372</v>
      </c>
    </row>
    <row r="638" spans="24:25" x14ac:dyDescent="0.25">
      <c r="X638" s="2" t="s">
        <v>603</v>
      </c>
      <c r="Y638" s="2" t="s">
        <v>371</v>
      </c>
    </row>
    <row r="639" spans="24:25" x14ac:dyDescent="0.25">
      <c r="X639" s="2" t="s">
        <v>595</v>
      </c>
      <c r="Y639" s="2" t="s">
        <v>363</v>
      </c>
    </row>
    <row r="640" spans="24:25" x14ac:dyDescent="0.25">
      <c r="X640" s="2" t="s">
        <v>2373</v>
      </c>
      <c r="Y640" s="2" t="s">
        <v>2374</v>
      </c>
    </row>
    <row r="641" spans="24:25" x14ac:dyDescent="0.25">
      <c r="X641" s="2" t="s">
        <v>2375</v>
      </c>
      <c r="Y641" s="2" t="s">
        <v>2376</v>
      </c>
    </row>
    <row r="642" spans="24:25" x14ac:dyDescent="0.25">
      <c r="X642" s="2" t="s">
        <v>602</v>
      </c>
      <c r="Y642" s="2" t="s">
        <v>370</v>
      </c>
    </row>
    <row r="643" spans="24:25" x14ac:dyDescent="0.25">
      <c r="X643" s="2" t="s">
        <v>2377</v>
      </c>
      <c r="Y643" s="2" t="s">
        <v>2378</v>
      </c>
    </row>
    <row r="644" spans="24:25" x14ac:dyDescent="0.25">
      <c r="X644" s="2" t="s">
        <v>2379</v>
      </c>
      <c r="Y644" s="2" t="s">
        <v>2380</v>
      </c>
    </row>
    <row r="645" spans="24:25" x14ac:dyDescent="0.25">
      <c r="X645" s="2" t="s">
        <v>2381</v>
      </c>
      <c r="Y645" s="2" t="s">
        <v>2382</v>
      </c>
    </row>
    <row r="646" spans="24:25" x14ac:dyDescent="0.25">
      <c r="X646" s="2" t="s">
        <v>1396</v>
      </c>
      <c r="Y646" s="2" t="s">
        <v>1397</v>
      </c>
    </row>
    <row r="647" spans="24:25" x14ac:dyDescent="0.25">
      <c r="X647" s="2" t="s">
        <v>1180</v>
      </c>
      <c r="Y647" s="2" t="s">
        <v>1181</v>
      </c>
    </row>
    <row r="648" spans="24:25" x14ac:dyDescent="0.25">
      <c r="X648" s="2" t="s">
        <v>2383</v>
      </c>
      <c r="Y648" s="2" t="s">
        <v>2384</v>
      </c>
    </row>
    <row r="649" spans="24:25" x14ac:dyDescent="0.25">
      <c r="X649" s="2" t="s">
        <v>2385</v>
      </c>
      <c r="Y649" s="2" t="s">
        <v>2386</v>
      </c>
    </row>
    <row r="650" spans="24:25" x14ac:dyDescent="0.25">
      <c r="X650" s="2" t="s">
        <v>1307</v>
      </c>
      <c r="Y650" s="2" t="s">
        <v>1308</v>
      </c>
    </row>
    <row r="651" spans="24:25" x14ac:dyDescent="0.25">
      <c r="X651" s="2" t="s">
        <v>1406</v>
      </c>
      <c r="Y651" s="2" t="s">
        <v>1407</v>
      </c>
    </row>
    <row r="652" spans="24:25" x14ac:dyDescent="0.25">
      <c r="X652" s="2" t="s">
        <v>2387</v>
      </c>
      <c r="Y652" s="2" t="s">
        <v>2388</v>
      </c>
    </row>
    <row r="653" spans="24:25" x14ac:dyDescent="0.25">
      <c r="X653" s="2" t="s">
        <v>2389</v>
      </c>
      <c r="Y653" s="2" t="s">
        <v>2390</v>
      </c>
    </row>
    <row r="654" spans="24:25" x14ac:dyDescent="0.25">
      <c r="X654" s="2" t="s">
        <v>2391</v>
      </c>
      <c r="Y654" s="2" t="s">
        <v>2392</v>
      </c>
    </row>
    <row r="655" spans="24:25" x14ac:dyDescent="0.25">
      <c r="X655" s="2" t="s">
        <v>1408</v>
      </c>
      <c r="Y655" s="2" t="s">
        <v>1409</v>
      </c>
    </row>
    <row r="656" spans="24:25" x14ac:dyDescent="0.25">
      <c r="X656" s="2" t="s">
        <v>2393</v>
      </c>
      <c r="Y656" s="2" t="s">
        <v>2394</v>
      </c>
    </row>
    <row r="657" spans="24:25" x14ac:dyDescent="0.25">
      <c r="X657" s="2" t="s">
        <v>2395</v>
      </c>
      <c r="Y657" s="2" t="s">
        <v>2396</v>
      </c>
    </row>
    <row r="658" spans="24:25" x14ac:dyDescent="0.25">
      <c r="X658" s="2" t="s">
        <v>2397</v>
      </c>
      <c r="Y658" s="2" t="s">
        <v>2398</v>
      </c>
    </row>
    <row r="659" spans="24:25" x14ac:dyDescent="0.25">
      <c r="X659" s="2" t="s">
        <v>2399</v>
      </c>
      <c r="Y659" s="2" t="s">
        <v>1340</v>
      </c>
    </row>
    <row r="660" spans="24:25" x14ac:dyDescent="0.25">
      <c r="X660" s="2" t="s">
        <v>2400</v>
      </c>
      <c r="Y660" s="2" t="s">
        <v>2401</v>
      </c>
    </row>
    <row r="661" spans="24:25" x14ac:dyDescent="0.25">
      <c r="X661" s="2" t="s">
        <v>1394</v>
      </c>
      <c r="Y661" s="2" t="s">
        <v>1395</v>
      </c>
    </row>
    <row r="662" spans="24:25" x14ac:dyDescent="0.25">
      <c r="X662" s="2" t="s">
        <v>1153</v>
      </c>
      <c r="Y662" s="2" t="s">
        <v>438</v>
      </c>
    </row>
    <row r="663" spans="24:25" x14ac:dyDescent="0.25">
      <c r="X663" s="2" t="s">
        <v>1154</v>
      </c>
      <c r="Y663" s="2" t="s">
        <v>439</v>
      </c>
    </row>
    <row r="664" spans="24:25" x14ac:dyDescent="0.25">
      <c r="X664" s="2" t="s">
        <v>635</v>
      </c>
      <c r="Y664" s="2" t="s">
        <v>235</v>
      </c>
    </row>
    <row r="665" spans="24:25" x14ac:dyDescent="0.25">
      <c r="X665" s="2" t="s">
        <v>1412</v>
      </c>
      <c r="Y665" s="2" t="s">
        <v>1413</v>
      </c>
    </row>
    <row r="666" spans="24:25" x14ac:dyDescent="0.25">
      <c r="X666" s="2" t="s">
        <v>1414</v>
      </c>
      <c r="Y666" s="2" t="s">
        <v>1415</v>
      </c>
    </row>
    <row r="667" spans="24:25" x14ac:dyDescent="0.25">
      <c r="X667" s="2" t="s">
        <v>2402</v>
      </c>
      <c r="Y667" s="2" t="s">
        <v>2403</v>
      </c>
    </row>
    <row r="668" spans="24:25" x14ac:dyDescent="0.25">
      <c r="X668" s="2" t="s">
        <v>2404</v>
      </c>
      <c r="Y668" s="2" t="s">
        <v>1411</v>
      </c>
    </row>
    <row r="669" spans="24:25" x14ac:dyDescent="0.25">
      <c r="X669" s="2" t="s">
        <v>2405</v>
      </c>
      <c r="Y669" s="2" t="s">
        <v>2406</v>
      </c>
    </row>
    <row r="670" spans="24:25" x14ac:dyDescent="0.25">
      <c r="X670" s="2" t="s">
        <v>604</v>
      </c>
      <c r="Y670" s="2" t="s">
        <v>372</v>
      </c>
    </row>
    <row r="671" spans="24:25" x14ac:dyDescent="0.25">
      <c r="X671" s="2" t="s">
        <v>521</v>
      </c>
      <c r="Y671" s="2" t="s">
        <v>282</v>
      </c>
    </row>
    <row r="672" spans="24:25" x14ac:dyDescent="0.25">
      <c r="X672" s="2" t="s">
        <v>2407</v>
      </c>
      <c r="Y672" s="2" t="s">
        <v>2408</v>
      </c>
    </row>
    <row r="673" spans="24:25" x14ac:dyDescent="0.25">
      <c r="X673" s="2" t="s">
        <v>1416</v>
      </c>
      <c r="Y673" s="2" t="s">
        <v>374</v>
      </c>
    </row>
    <row r="674" spans="24:25" x14ac:dyDescent="0.25">
      <c r="X674" s="2" t="s">
        <v>2409</v>
      </c>
      <c r="Y674" s="2" t="s">
        <v>376</v>
      </c>
    </row>
    <row r="675" spans="24:25" x14ac:dyDescent="0.25">
      <c r="X675" s="2" t="s">
        <v>1417</v>
      </c>
      <c r="Y675" s="2" t="s">
        <v>1418</v>
      </c>
    </row>
    <row r="676" spans="24:25" x14ac:dyDescent="0.25">
      <c r="X676" s="2" t="s">
        <v>1419</v>
      </c>
      <c r="Y676" s="2" t="s">
        <v>1420</v>
      </c>
    </row>
    <row r="677" spans="24:25" x14ac:dyDescent="0.25">
      <c r="X677" s="2" t="s">
        <v>2410</v>
      </c>
      <c r="Y677" s="2" t="s">
        <v>226</v>
      </c>
    </row>
    <row r="678" spans="24:25" x14ac:dyDescent="0.25">
      <c r="X678" s="2" t="s">
        <v>2411</v>
      </c>
      <c r="Y678" s="2" t="s">
        <v>257</v>
      </c>
    </row>
    <row r="679" spans="24:25" x14ac:dyDescent="0.25">
      <c r="X679" s="2" t="s">
        <v>2412</v>
      </c>
      <c r="Y679" s="2" t="s">
        <v>260</v>
      </c>
    </row>
    <row r="680" spans="24:25" x14ac:dyDescent="0.25">
      <c r="X680" s="2" t="s">
        <v>610</v>
      </c>
      <c r="Y680" s="2" t="s">
        <v>377</v>
      </c>
    </row>
    <row r="681" spans="24:25" x14ac:dyDescent="0.25">
      <c r="X681" s="2" t="s">
        <v>608</v>
      </c>
      <c r="Y681" s="2" t="s">
        <v>375</v>
      </c>
    </row>
    <row r="682" spans="24:25" x14ac:dyDescent="0.25">
      <c r="X682" s="2" t="s">
        <v>2413</v>
      </c>
      <c r="Y682" s="2" t="s">
        <v>1450</v>
      </c>
    </row>
    <row r="683" spans="24:25" x14ac:dyDescent="0.25">
      <c r="X683" s="2" t="s">
        <v>2414</v>
      </c>
      <c r="Y683" s="2" t="s">
        <v>2415</v>
      </c>
    </row>
    <row r="684" spans="24:25" x14ac:dyDescent="0.25">
      <c r="X684" s="2" t="s">
        <v>1421</v>
      </c>
      <c r="Y684" s="2" t="s">
        <v>1422</v>
      </c>
    </row>
    <row r="685" spans="24:25" x14ac:dyDescent="0.25">
      <c r="X685" s="2" t="s">
        <v>2416</v>
      </c>
      <c r="Y685" s="2" t="s">
        <v>2417</v>
      </c>
    </row>
    <row r="686" spans="24:25" x14ac:dyDescent="0.25">
      <c r="X686" s="2" t="s">
        <v>2418</v>
      </c>
      <c r="Y686" s="2" t="s">
        <v>2419</v>
      </c>
    </row>
    <row r="687" spans="24:25" x14ac:dyDescent="0.25">
      <c r="X687" s="2" t="s">
        <v>611</v>
      </c>
      <c r="Y687" s="2" t="s">
        <v>378</v>
      </c>
    </row>
    <row r="688" spans="24:25" x14ac:dyDescent="0.25">
      <c r="X688" s="2" t="s">
        <v>1423</v>
      </c>
      <c r="Y688" s="2" t="s">
        <v>199</v>
      </c>
    </row>
    <row r="689" spans="24:25" x14ac:dyDescent="0.25">
      <c r="X689" s="2" t="s">
        <v>2420</v>
      </c>
      <c r="Y689" s="2" t="s">
        <v>2421</v>
      </c>
    </row>
    <row r="690" spans="24:25" x14ac:dyDescent="0.25">
      <c r="X690" s="2" t="s">
        <v>1424</v>
      </c>
      <c r="Y690" s="2" t="s">
        <v>1425</v>
      </c>
    </row>
    <row r="691" spans="24:25" x14ac:dyDescent="0.25">
      <c r="X691" s="2" t="s">
        <v>2422</v>
      </c>
      <c r="Y691" s="2" t="s">
        <v>2423</v>
      </c>
    </row>
    <row r="692" spans="24:25" x14ac:dyDescent="0.25">
      <c r="X692" s="2" t="s">
        <v>1178</v>
      </c>
      <c r="Y692" s="2" t="s">
        <v>1179</v>
      </c>
    </row>
    <row r="693" spans="24:25" x14ac:dyDescent="0.25">
      <c r="X693" s="2" t="s">
        <v>2424</v>
      </c>
      <c r="Y693" s="2" t="s">
        <v>2425</v>
      </c>
    </row>
    <row r="694" spans="24:25" x14ac:dyDescent="0.25">
      <c r="X694" s="2" t="s">
        <v>2426</v>
      </c>
      <c r="Y694" s="2" t="s">
        <v>2427</v>
      </c>
    </row>
    <row r="695" spans="24:25" x14ac:dyDescent="0.25">
      <c r="X695" s="2" t="s">
        <v>2428</v>
      </c>
      <c r="Y695" s="2" t="s">
        <v>2429</v>
      </c>
    </row>
    <row r="696" spans="24:25" x14ac:dyDescent="0.25">
      <c r="X696" s="2" t="s">
        <v>2430</v>
      </c>
      <c r="Y696" s="2" t="s">
        <v>380</v>
      </c>
    </row>
    <row r="697" spans="24:25" x14ac:dyDescent="0.25">
      <c r="X697" s="2" t="s">
        <v>1428</v>
      </c>
      <c r="Y697" s="2" t="s">
        <v>1429</v>
      </c>
    </row>
    <row r="698" spans="24:25" x14ac:dyDescent="0.25">
      <c r="X698" s="2" t="s">
        <v>1430</v>
      </c>
      <c r="Y698" s="2" t="s">
        <v>1431</v>
      </c>
    </row>
    <row r="699" spans="24:25" x14ac:dyDescent="0.25">
      <c r="X699" s="2" t="s">
        <v>614</v>
      </c>
      <c r="Y699" s="2" t="s">
        <v>454</v>
      </c>
    </row>
    <row r="700" spans="24:25" x14ac:dyDescent="0.25">
      <c r="X700" s="2" t="s">
        <v>2431</v>
      </c>
      <c r="Y700" s="2" t="s">
        <v>2432</v>
      </c>
    </row>
    <row r="701" spans="24:25" x14ac:dyDescent="0.25">
      <c r="X701" s="2" t="s">
        <v>2433</v>
      </c>
      <c r="Y701" s="2" t="s">
        <v>2434</v>
      </c>
    </row>
    <row r="702" spans="24:25" x14ac:dyDescent="0.25">
      <c r="X702" s="2" t="s">
        <v>1426</v>
      </c>
      <c r="Y702" s="2" t="s">
        <v>1427</v>
      </c>
    </row>
    <row r="703" spans="24:25" x14ac:dyDescent="0.25">
      <c r="X703" s="2" t="s">
        <v>612</v>
      </c>
      <c r="Y703" s="2" t="s">
        <v>379</v>
      </c>
    </row>
    <row r="704" spans="24:25" x14ac:dyDescent="0.25">
      <c r="X704" s="2" t="s">
        <v>2435</v>
      </c>
      <c r="Y704" s="2" t="s">
        <v>2436</v>
      </c>
    </row>
    <row r="705" spans="24:25" x14ac:dyDescent="0.25">
      <c r="X705" s="2" t="s">
        <v>2437</v>
      </c>
      <c r="Y705" s="2" t="s">
        <v>2438</v>
      </c>
    </row>
    <row r="706" spans="24:25" x14ac:dyDescent="0.25">
      <c r="X706" s="2" t="s">
        <v>2439</v>
      </c>
      <c r="Y706" s="2" t="s">
        <v>2440</v>
      </c>
    </row>
    <row r="707" spans="24:25" x14ac:dyDescent="0.25">
      <c r="X707" s="2" t="s">
        <v>1437</v>
      </c>
      <c r="Y707" s="2" t="s">
        <v>1438</v>
      </c>
    </row>
    <row r="708" spans="24:25" x14ac:dyDescent="0.25">
      <c r="X708" s="2" t="s">
        <v>2441</v>
      </c>
      <c r="Y708" s="2" t="s">
        <v>2442</v>
      </c>
    </row>
    <row r="709" spans="24:25" x14ac:dyDescent="0.25">
      <c r="X709" s="2" t="s">
        <v>615</v>
      </c>
      <c r="Y709" s="2" t="s">
        <v>381</v>
      </c>
    </row>
    <row r="710" spans="24:25" x14ac:dyDescent="0.25">
      <c r="X710" s="2" t="s">
        <v>2443</v>
      </c>
      <c r="Y710" s="2" t="s">
        <v>2444</v>
      </c>
    </row>
    <row r="711" spans="24:25" x14ac:dyDescent="0.25">
      <c r="X711" s="2" t="s">
        <v>2445</v>
      </c>
      <c r="Y711" s="2" t="s">
        <v>2446</v>
      </c>
    </row>
    <row r="712" spans="24:25" x14ac:dyDescent="0.25">
      <c r="X712" s="2" t="s">
        <v>617</v>
      </c>
      <c r="Y712" s="2" t="s">
        <v>455</v>
      </c>
    </row>
    <row r="713" spans="24:25" x14ac:dyDescent="0.25">
      <c r="X713" s="2" t="s">
        <v>1433</v>
      </c>
      <c r="Y713" s="2" t="s">
        <v>1434</v>
      </c>
    </row>
    <row r="714" spans="24:25" x14ac:dyDescent="0.25">
      <c r="X714" s="2" t="s">
        <v>1435</v>
      </c>
      <c r="Y714" s="2" t="s">
        <v>1436</v>
      </c>
    </row>
    <row r="715" spans="24:25" x14ac:dyDescent="0.25">
      <c r="X715" s="2" t="s">
        <v>1432</v>
      </c>
      <c r="Y715" s="2" t="s">
        <v>190</v>
      </c>
    </row>
    <row r="716" spans="24:25" x14ac:dyDescent="0.25">
      <c r="X716" s="2" t="s">
        <v>2447</v>
      </c>
      <c r="Y716" s="2" t="s">
        <v>2448</v>
      </c>
    </row>
    <row r="717" spans="24:25" x14ac:dyDescent="0.25">
      <c r="X717" s="2" t="s">
        <v>2449</v>
      </c>
      <c r="Y717" s="2" t="s">
        <v>2450</v>
      </c>
    </row>
    <row r="718" spans="24:25" x14ac:dyDescent="0.25">
      <c r="X718" s="2" t="s">
        <v>1692</v>
      </c>
      <c r="Y718" s="2" t="s">
        <v>1691</v>
      </c>
    </row>
    <row r="719" spans="24:25" x14ac:dyDescent="0.25">
      <c r="X719" s="2" t="s">
        <v>1694</v>
      </c>
      <c r="Y719" s="2" t="s">
        <v>1693</v>
      </c>
    </row>
    <row r="720" spans="24:25" x14ac:dyDescent="0.25">
      <c r="X720" s="2" t="s">
        <v>616</v>
      </c>
      <c r="Y720" s="2" t="s">
        <v>461</v>
      </c>
    </row>
    <row r="721" spans="24:25" x14ac:dyDescent="0.25">
      <c r="X721" s="2" t="s">
        <v>1695</v>
      </c>
      <c r="Y721" s="2" t="s">
        <v>1442</v>
      </c>
    </row>
    <row r="722" spans="24:25" x14ac:dyDescent="0.25">
      <c r="X722" s="2" t="s">
        <v>1225</v>
      </c>
      <c r="Y722" s="2" t="s">
        <v>1226</v>
      </c>
    </row>
    <row r="723" spans="24:25" x14ac:dyDescent="0.25">
      <c r="X723" s="2" t="s">
        <v>1696</v>
      </c>
      <c r="Y723" s="2" t="s">
        <v>1156</v>
      </c>
    </row>
    <row r="724" spans="24:25" x14ac:dyDescent="0.25">
      <c r="X724" s="2" t="s">
        <v>534</v>
      </c>
      <c r="Y724" s="2" t="s">
        <v>295</v>
      </c>
    </row>
    <row r="725" spans="24:25" x14ac:dyDescent="0.25">
      <c r="X725" s="2" t="s">
        <v>1698</v>
      </c>
      <c r="Y725" s="2" t="s">
        <v>1697</v>
      </c>
    </row>
    <row r="726" spans="24:25" x14ac:dyDescent="0.25">
      <c r="X726" s="2" t="s">
        <v>618</v>
      </c>
      <c r="Y726" s="2" t="s">
        <v>456</v>
      </c>
    </row>
    <row r="727" spans="24:25" x14ac:dyDescent="0.25">
      <c r="X727" s="2" t="s">
        <v>1699</v>
      </c>
      <c r="Y727" s="2" t="s">
        <v>1444</v>
      </c>
    </row>
    <row r="728" spans="24:25" x14ac:dyDescent="0.25">
      <c r="X728" s="2" t="s">
        <v>1701</v>
      </c>
      <c r="Y728" s="2" t="s">
        <v>1700</v>
      </c>
    </row>
    <row r="729" spans="24:25" x14ac:dyDescent="0.25">
      <c r="X729" s="2" t="s">
        <v>1702</v>
      </c>
      <c r="Y729" s="2" t="s">
        <v>1440</v>
      </c>
    </row>
    <row r="730" spans="24:25" x14ac:dyDescent="0.25">
      <c r="X730" s="2" t="s">
        <v>1447</v>
      </c>
      <c r="Y730" s="2" t="s">
        <v>1448</v>
      </c>
    </row>
    <row r="731" spans="24:25" x14ac:dyDescent="0.25">
      <c r="X731" s="2" t="s">
        <v>619</v>
      </c>
      <c r="Y731" s="2" t="s">
        <v>382</v>
      </c>
    </row>
    <row r="732" spans="24:25" x14ac:dyDescent="0.25">
      <c r="X732" s="2" t="s">
        <v>1451</v>
      </c>
      <c r="Y732" s="2" t="s">
        <v>1452</v>
      </c>
    </row>
    <row r="733" spans="24:25" x14ac:dyDescent="0.25">
      <c r="X733" s="2" t="s">
        <v>1453</v>
      </c>
      <c r="Y733" s="2" t="s">
        <v>1454</v>
      </c>
    </row>
    <row r="734" spans="24:25" x14ac:dyDescent="0.25">
      <c r="X734" s="2" t="s">
        <v>1704</v>
      </c>
      <c r="Y734" s="2" t="s">
        <v>1703</v>
      </c>
    </row>
    <row r="735" spans="24:25" x14ac:dyDescent="0.25">
      <c r="X735" s="2" t="s">
        <v>1706</v>
      </c>
      <c r="Y735" s="2" t="s">
        <v>1705</v>
      </c>
    </row>
    <row r="736" spans="24:25" x14ac:dyDescent="0.25">
      <c r="X736" s="2" t="s">
        <v>1708</v>
      </c>
      <c r="Y736" s="2" t="s">
        <v>1707</v>
      </c>
    </row>
    <row r="737" spans="24:25" x14ac:dyDescent="0.25">
      <c r="X737" s="2" t="s">
        <v>1710</v>
      </c>
      <c r="Y737" s="2" t="s">
        <v>1709</v>
      </c>
    </row>
    <row r="738" spans="24:25" x14ac:dyDescent="0.25">
      <c r="X738" s="2" t="s">
        <v>1712</v>
      </c>
      <c r="Y738" s="2" t="s">
        <v>1711</v>
      </c>
    </row>
    <row r="739" spans="24:25" x14ac:dyDescent="0.25">
      <c r="X739" s="2" t="s">
        <v>1714</v>
      </c>
      <c r="Y739" s="2" t="s">
        <v>1713</v>
      </c>
    </row>
    <row r="740" spans="24:25" x14ac:dyDescent="0.25">
      <c r="X740" s="2" t="s">
        <v>1716</v>
      </c>
      <c r="Y740" s="2" t="s">
        <v>1715</v>
      </c>
    </row>
    <row r="741" spans="24:25" x14ac:dyDescent="0.25">
      <c r="X741" s="2" t="s">
        <v>1718</v>
      </c>
      <c r="Y741" s="2" t="s">
        <v>1717</v>
      </c>
    </row>
    <row r="742" spans="24:25" x14ac:dyDescent="0.25">
      <c r="X742" s="2" t="s">
        <v>1720</v>
      </c>
      <c r="Y742" s="2" t="s">
        <v>1719</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V2:W255">
    <sortCondition ref="V2:V25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44" priority="1"/>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0C2718D9-7BBB-41CA-A8C4-7AF828E757D3}">
            <xm:f>AND(OR('Add. information private labels'!$B$30=$B$3,'Add. information private labels'!$B$31=$B$3,'Add. information private labels'!$B$33=$B$3))</xm:f>
            <x14:dxf/>
          </x14:cfRule>
          <xm:sqref>B33:D33</xm:sqref>
        </x14:conditionalFormatting>
        <x14:conditionalFormatting xmlns:xm="http://schemas.microsoft.com/office/excel/2006/main">
          <x14:cfRule type="expression" priority="598" id="{A51CBF4E-3B26-4FA5-AA22-37CFA57FBEB1}">
            <xm:f>'Product data sheet'!#REF!=$AU$3</xm:f>
            <x14:dxf/>
          </x14:cfRule>
          <xm:sqref>B63:C65</xm:sqref>
        </x14:conditionalFormatting>
        <x14:conditionalFormatting xmlns:xm="http://schemas.microsoft.com/office/excel/2006/main">
          <x14:cfRule type="expression" priority="2" id="{5CC29E41-B76A-4914-8FB3-EE5F3D33AD32}">
            <xm:f>'Product data sheet'!$D$8=$B$3</xm:f>
            <x14:dxf/>
          </x14:cfRule>
          <xm:sqref>A100:F102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heetViews>
  <sheetFormatPr baseColWidth="10" defaultColWidth="9" defaultRowHeight="15.75" x14ac:dyDescent="0.25"/>
  <cols>
    <col min="1" max="1" width="43.7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39.62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3.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2" t="s">
        <v>2465</v>
      </c>
      <c r="B1" s="302" t="s">
        <v>1673</v>
      </c>
      <c r="C1" s="302" t="s">
        <v>2563</v>
      </c>
      <c r="D1" s="303" t="s">
        <v>2476</v>
      </c>
      <c r="E1" s="303" t="s">
        <v>2477</v>
      </c>
      <c r="F1" s="303" t="s">
        <v>2502</v>
      </c>
      <c r="G1" s="302" t="s">
        <v>2504</v>
      </c>
      <c r="H1" s="302" t="s">
        <v>2503</v>
      </c>
      <c r="I1" s="302" t="s">
        <v>2506</v>
      </c>
      <c r="J1" s="302" t="s">
        <v>2507</v>
      </c>
      <c r="K1" s="303" t="s">
        <v>2505</v>
      </c>
      <c r="L1" s="303" t="s">
        <v>2536</v>
      </c>
      <c r="M1" s="303" t="s">
        <v>2537</v>
      </c>
      <c r="N1" s="302" t="s">
        <v>2538</v>
      </c>
      <c r="O1" s="303" t="s">
        <v>2540</v>
      </c>
      <c r="P1" s="303" t="s">
        <v>2541</v>
      </c>
      <c r="Q1" s="303" t="s">
        <v>2542</v>
      </c>
      <c r="R1" s="345" t="s">
        <v>2562</v>
      </c>
      <c r="S1" s="302" t="s">
        <v>2545</v>
      </c>
      <c r="T1" s="303" t="s">
        <v>2553</v>
      </c>
      <c r="U1" s="303" t="s">
        <v>2546</v>
      </c>
      <c r="V1" s="303" t="s">
        <v>2547</v>
      </c>
      <c r="W1" s="303" t="s">
        <v>2550</v>
      </c>
      <c r="X1" s="303" t="s">
        <v>2551</v>
      </c>
      <c r="Y1" s="303" t="s">
        <v>2552</v>
      </c>
      <c r="Z1" s="302" t="s">
        <v>2555</v>
      </c>
      <c r="AA1" s="302" t="s">
        <v>2556</v>
      </c>
    </row>
    <row r="2" spans="1:27" x14ac:dyDescent="0.25">
      <c r="A2" s="2" t="s">
        <v>2796</v>
      </c>
      <c r="B2" s="2" t="s">
        <v>2796</v>
      </c>
      <c r="C2" s="2" t="s">
        <v>2796</v>
      </c>
      <c r="D2" s="2" t="s">
        <v>2796</v>
      </c>
      <c r="E2" s="2" t="s">
        <v>2478</v>
      </c>
      <c r="F2" s="2" t="s">
        <v>3196</v>
      </c>
      <c r="G2" s="2" t="s">
        <v>2796</v>
      </c>
      <c r="H2" s="2" t="s">
        <v>3272</v>
      </c>
      <c r="I2" s="2" t="s">
        <v>3275</v>
      </c>
      <c r="J2" s="2" t="s">
        <v>3291</v>
      </c>
      <c r="K2" s="2" t="s">
        <v>2796</v>
      </c>
      <c r="M2" s="2" t="s">
        <v>3293</v>
      </c>
      <c r="N2" s="2" t="s">
        <v>2796</v>
      </c>
      <c r="O2" s="2" t="s">
        <v>2796</v>
      </c>
      <c r="P2" s="2" t="s">
        <v>2796</v>
      </c>
      <c r="Q2" s="2" t="s">
        <v>2796</v>
      </c>
      <c r="R2" s="2" t="s">
        <v>2796</v>
      </c>
      <c r="S2" s="2" t="s">
        <v>2796</v>
      </c>
      <c r="T2" s="2" t="s">
        <v>2796</v>
      </c>
      <c r="U2" s="2" t="s">
        <v>2796</v>
      </c>
      <c r="V2" s="2" t="s">
        <v>2796</v>
      </c>
      <c r="W2" s="2" t="s">
        <v>2796</v>
      </c>
      <c r="X2" s="2" t="s">
        <v>2796</v>
      </c>
      <c r="Y2" s="2" t="s">
        <v>2796</v>
      </c>
      <c r="Z2" s="2" t="s">
        <v>2796</v>
      </c>
      <c r="AA2" s="2" t="s">
        <v>2796</v>
      </c>
    </row>
    <row r="3" spans="1:27" x14ac:dyDescent="0.25">
      <c r="A3" s="2" t="s">
        <v>3180</v>
      </c>
      <c r="B3" s="2" t="s">
        <v>215</v>
      </c>
      <c r="C3" s="2" t="s">
        <v>3191</v>
      </c>
      <c r="D3" s="2" t="s">
        <v>3194</v>
      </c>
      <c r="E3" s="2" t="s">
        <v>2479</v>
      </c>
      <c r="F3" s="2" t="s">
        <v>3197</v>
      </c>
      <c r="G3" s="2" t="s">
        <v>2794</v>
      </c>
      <c r="H3" s="2" t="s">
        <v>3273</v>
      </c>
      <c r="I3" s="2" t="s">
        <v>3276</v>
      </c>
      <c r="J3" s="2" t="s">
        <v>3280</v>
      </c>
      <c r="K3" s="2" t="s">
        <v>2794</v>
      </c>
      <c r="L3" s="2" t="s">
        <v>2794</v>
      </c>
      <c r="M3" s="2" t="s">
        <v>3294</v>
      </c>
      <c r="N3" s="2" t="s">
        <v>3309</v>
      </c>
      <c r="O3" s="2" t="s">
        <v>215</v>
      </c>
      <c r="P3" s="2" t="s">
        <v>1017</v>
      </c>
      <c r="Q3" s="2" t="s">
        <v>3315</v>
      </c>
      <c r="R3" s="2" t="s">
        <v>3535</v>
      </c>
      <c r="S3" s="2" t="s">
        <v>3320</v>
      </c>
      <c r="T3" s="2" t="s">
        <v>3324</v>
      </c>
      <c r="U3" s="2" t="s">
        <v>3326</v>
      </c>
      <c r="V3" s="2" t="s">
        <v>3351</v>
      </c>
      <c r="W3" s="2" t="s">
        <v>3453</v>
      </c>
      <c r="X3" s="2" t="s">
        <v>3460</v>
      </c>
      <c r="Y3" s="2" t="s">
        <v>3523</v>
      </c>
      <c r="Z3" s="2" t="s">
        <v>3526</v>
      </c>
      <c r="AA3" s="332" t="s">
        <v>3104</v>
      </c>
    </row>
    <row r="4" spans="1:27" x14ac:dyDescent="0.25">
      <c r="A4" s="2" t="s">
        <v>2702</v>
      </c>
      <c r="B4" s="2" t="s">
        <v>2474</v>
      </c>
      <c r="C4" s="2" t="s">
        <v>3192</v>
      </c>
      <c r="D4" s="2" t="s">
        <v>3195</v>
      </c>
      <c r="E4" s="2" t="s">
        <v>2480</v>
      </c>
      <c r="F4" s="2" t="s">
        <v>3198</v>
      </c>
      <c r="G4" s="2" t="s">
        <v>3271</v>
      </c>
      <c r="H4" s="2" t="s">
        <v>3274</v>
      </c>
      <c r="I4" s="2" t="s">
        <v>3277</v>
      </c>
      <c r="J4" s="2" t="s">
        <v>3281</v>
      </c>
      <c r="K4" s="2" t="s">
        <v>3292</v>
      </c>
      <c r="M4" s="2" t="s">
        <v>3295</v>
      </c>
      <c r="N4" s="2" t="s">
        <v>3310</v>
      </c>
      <c r="O4" s="2" t="s">
        <v>2474</v>
      </c>
      <c r="P4" s="2" t="s">
        <v>58</v>
      </c>
      <c r="Q4" s="2" t="s">
        <v>3316</v>
      </c>
      <c r="R4" s="2" t="s">
        <v>3536</v>
      </c>
      <c r="S4" s="2" t="s">
        <v>3321</v>
      </c>
      <c r="T4" s="2" t="s">
        <v>3325</v>
      </c>
      <c r="U4" s="2" t="s">
        <v>3327</v>
      </c>
      <c r="V4" s="2" t="s">
        <v>3352</v>
      </c>
      <c r="W4" s="2" t="s">
        <v>3454</v>
      </c>
      <c r="X4" s="2" t="s">
        <v>3461</v>
      </c>
      <c r="Y4" s="2" t="s">
        <v>3524</v>
      </c>
      <c r="Z4" s="2" t="s">
        <v>3527</v>
      </c>
      <c r="AA4" s="332" t="s">
        <v>3529</v>
      </c>
    </row>
    <row r="5" spans="1:27" x14ac:dyDescent="0.25">
      <c r="A5" s="2" t="s">
        <v>3181</v>
      </c>
      <c r="B5" s="2" t="s">
        <v>2473</v>
      </c>
      <c r="C5" s="2" t="s">
        <v>3193</v>
      </c>
      <c r="F5" s="2" t="s">
        <v>3199</v>
      </c>
      <c r="I5" s="2" t="s">
        <v>2544</v>
      </c>
      <c r="J5" s="2" t="s">
        <v>3282</v>
      </c>
      <c r="M5" s="2" t="s">
        <v>3296</v>
      </c>
      <c r="N5" s="2" t="s">
        <v>3311</v>
      </c>
      <c r="P5" s="2" t="s">
        <v>213</v>
      </c>
      <c r="Q5" s="2" t="s">
        <v>3318</v>
      </c>
      <c r="R5" s="2" t="s">
        <v>3537</v>
      </c>
      <c r="S5" s="2" t="s">
        <v>3322</v>
      </c>
      <c r="U5" s="2" t="s">
        <v>3328</v>
      </c>
      <c r="V5" s="2" t="s">
        <v>3353</v>
      </c>
      <c r="W5" s="2" t="s">
        <v>3455</v>
      </c>
      <c r="X5" s="2" t="s">
        <v>3462</v>
      </c>
      <c r="Y5" s="2" t="s">
        <v>3525</v>
      </c>
      <c r="Z5" s="2" t="s">
        <v>2557</v>
      </c>
      <c r="AA5" s="332" t="s">
        <v>3531</v>
      </c>
    </row>
    <row r="6" spans="1:27" x14ac:dyDescent="0.25">
      <c r="A6" s="2" t="s">
        <v>2719</v>
      </c>
      <c r="B6" s="2" t="s">
        <v>211</v>
      </c>
      <c r="F6" s="2" t="s">
        <v>3200</v>
      </c>
      <c r="I6" s="2" t="s">
        <v>3278</v>
      </c>
      <c r="J6" s="2" t="s">
        <v>3283</v>
      </c>
      <c r="M6" s="2" t="s">
        <v>3297</v>
      </c>
      <c r="N6" s="2" t="s">
        <v>3312</v>
      </c>
      <c r="P6" s="2" t="s">
        <v>2543</v>
      </c>
      <c r="Q6" s="2" t="s">
        <v>3317</v>
      </c>
      <c r="S6" s="2" t="s">
        <v>3323</v>
      </c>
      <c r="U6" s="2" t="s">
        <v>3329</v>
      </c>
      <c r="V6" s="2" t="s">
        <v>3354</v>
      </c>
      <c r="W6" s="2" t="s">
        <v>2549</v>
      </c>
      <c r="X6" s="2" t="s">
        <v>3463</v>
      </c>
      <c r="Z6" s="2" t="s">
        <v>3528</v>
      </c>
      <c r="AA6" s="332" t="s">
        <v>3103</v>
      </c>
    </row>
    <row r="7" spans="1:27" x14ac:dyDescent="0.25">
      <c r="A7" s="2" t="s">
        <v>3182</v>
      </c>
      <c r="B7" s="2" t="s">
        <v>2475</v>
      </c>
      <c r="F7" s="2" t="s">
        <v>2485</v>
      </c>
      <c r="I7" s="2" t="s">
        <v>3279</v>
      </c>
      <c r="J7" s="2" t="s">
        <v>3284</v>
      </c>
      <c r="M7" s="2" t="s">
        <v>3298</v>
      </c>
      <c r="N7" s="2" t="s">
        <v>3313</v>
      </c>
      <c r="Q7" s="2" t="s">
        <v>3319</v>
      </c>
      <c r="U7" s="2" t="s">
        <v>3330</v>
      </c>
      <c r="V7" s="2" t="s">
        <v>3355</v>
      </c>
      <c r="W7" s="2" t="s">
        <v>3456</v>
      </c>
      <c r="X7" s="2" t="s">
        <v>3464</v>
      </c>
      <c r="AA7" s="332" t="s">
        <v>2558</v>
      </c>
    </row>
    <row r="8" spans="1:27" x14ac:dyDescent="0.25">
      <c r="A8" s="2" t="s">
        <v>2701</v>
      </c>
      <c r="B8" s="2" t="s">
        <v>3189</v>
      </c>
      <c r="F8" s="2" t="s">
        <v>3201</v>
      </c>
      <c r="J8" s="2" t="s">
        <v>3285</v>
      </c>
      <c r="M8" s="2" t="s">
        <v>3299</v>
      </c>
      <c r="N8" s="2" t="s">
        <v>3314</v>
      </c>
      <c r="U8" s="2" t="s">
        <v>3331</v>
      </c>
      <c r="V8" s="2" t="s">
        <v>3356</v>
      </c>
      <c r="W8" s="2" t="s">
        <v>3457</v>
      </c>
      <c r="X8" s="2" t="s">
        <v>3465</v>
      </c>
      <c r="AA8" s="332" t="s">
        <v>3530</v>
      </c>
    </row>
    <row r="9" spans="1:27" x14ac:dyDescent="0.25">
      <c r="A9" s="2" t="s">
        <v>2720</v>
      </c>
      <c r="B9" s="2" t="s">
        <v>3190</v>
      </c>
      <c r="F9" s="2" t="s">
        <v>2486</v>
      </c>
      <c r="J9" s="2" t="s">
        <v>3286</v>
      </c>
      <c r="M9" s="2" t="s">
        <v>3300</v>
      </c>
      <c r="U9" s="2" t="s">
        <v>3332</v>
      </c>
      <c r="V9" s="2" t="s">
        <v>3357</v>
      </c>
      <c r="W9" s="2" t="s">
        <v>3458</v>
      </c>
      <c r="X9" s="2" t="s">
        <v>3466</v>
      </c>
      <c r="AA9" s="332" t="s">
        <v>3533</v>
      </c>
    </row>
    <row r="10" spans="1:27" x14ac:dyDescent="0.25">
      <c r="A10" s="2" t="s">
        <v>3183</v>
      </c>
      <c r="F10" s="2" t="s">
        <v>3202</v>
      </c>
      <c r="J10" s="2" t="s">
        <v>3287</v>
      </c>
      <c r="M10" s="2" t="s">
        <v>3301</v>
      </c>
      <c r="U10" s="2" t="s">
        <v>3333</v>
      </c>
      <c r="V10" s="2" t="s">
        <v>3358</v>
      </c>
      <c r="W10" s="2" t="s">
        <v>3459</v>
      </c>
      <c r="X10" s="2" t="s">
        <v>3467</v>
      </c>
      <c r="AA10" s="332" t="s">
        <v>3532</v>
      </c>
    </row>
    <row r="11" spans="1:27" x14ac:dyDescent="0.25">
      <c r="A11" s="2" t="s">
        <v>3184</v>
      </c>
      <c r="F11" s="2" t="s">
        <v>2487</v>
      </c>
      <c r="J11" s="2" t="s">
        <v>3288</v>
      </c>
      <c r="M11" s="2" t="s">
        <v>3302</v>
      </c>
      <c r="U11" s="2" t="s">
        <v>3334</v>
      </c>
      <c r="V11" s="2" t="s">
        <v>3359</v>
      </c>
      <c r="X11" s="2" t="s">
        <v>3468</v>
      </c>
      <c r="AA11" s="332" t="s">
        <v>3534</v>
      </c>
    </row>
    <row r="12" spans="1:27" x14ac:dyDescent="0.25">
      <c r="A12" s="2" t="s">
        <v>3185</v>
      </c>
      <c r="F12" s="2" t="s">
        <v>3203</v>
      </c>
      <c r="J12" s="2" t="s">
        <v>3289</v>
      </c>
      <c r="M12" s="2" t="s">
        <v>3303</v>
      </c>
      <c r="U12" s="2" t="s">
        <v>3335</v>
      </c>
      <c r="V12" s="2" t="s">
        <v>3360</v>
      </c>
      <c r="X12" s="2" t="s">
        <v>3469</v>
      </c>
      <c r="AA12" s="2" t="s">
        <v>2559</v>
      </c>
    </row>
    <row r="13" spans="1:27" x14ac:dyDescent="0.25">
      <c r="A13" s="2" t="s">
        <v>3186</v>
      </c>
      <c r="F13" s="2" t="s">
        <v>3204</v>
      </c>
      <c r="J13" s="2" t="s">
        <v>3290</v>
      </c>
      <c r="M13" s="2" t="s">
        <v>3304</v>
      </c>
      <c r="U13" s="2" t="s">
        <v>3336</v>
      </c>
      <c r="V13" s="2" t="s">
        <v>3361</v>
      </c>
      <c r="X13" s="2" t="s">
        <v>3470</v>
      </c>
    </row>
    <row r="14" spans="1:27" x14ac:dyDescent="0.25">
      <c r="A14" s="2" t="s">
        <v>3187</v>
      </c>
      <c r="F14" s="2" t="s">
        <v>3205</v>
      </c>
      <c r="M14" s="2" t="s">
        <v>3305</v>
      </c>
      <c r="U14" s="2" t="s">
        <v>3337</v>
      </c>
      <c r="V14" s="2" t="s">
        <v>3362</v>
      </c>
      <c r="X14" s="2" t="s">
        <v>3471</v>
      </c>
    </row>
    <row r="15" spans="1:27" x14ac:dyDescent="0.25">
      <c r="A15" s="2" t="s">
        <v>3188</v>
      </c>
      <c r="F15" s="2" t="s">
        <v>2488</v>
      </c>
      <c r="M15" s="2" t="s">
        <v>3306</v>
      </c>
      <c r="U15" s="2" t="s">
        <v>3338</v>
      </c>
      <c r="V15" s="2" t="s">
        <v>3363</v>
      </c>
      <c r="X15" s="2" t="s">
        <v>3472</v>
      </c>
    </row>
    <row r="16" spans="1:27" x14ac:dyDescent="0.25">
      <c r="A16" s="2" t="s">
        <v>3538</v>
      </c>
      <c r="F16" s="2" t="s">
        <v>3206</v>
      </c>
      <c r="M16" s="2" t="s">
        <v>3307</v>
      </c>
      <c r="U16" s="2" t="s">
        <v>3339</v>
      </c>
      <c r="V16" s="2" t="s">
        <v>3364</v>
      </c>
      <c r="X16" s="2" t="s">
        <v>3473</v>
      </c>
    </row>
    <row r="17" spans="1:24" x14ac:dyDescent="0.25">
      <c r="A17" s="2" t="s">
        <v>3539</v>
      </c>
      <c r="F17" s="2" t="s">
        <v>3207</v>
      </c>
      <c r="M17" s="2" t="s">
        <v>3308</v>
      </c>
      <c r="U17" s="2" t="s">
        <v>3340</v>
      </c>
      <c r="V17" s="2" t="s">
        <v>3365</v>
      </c>
      <c r="X17" s="2" t="s">
        <v>3474</v>
      </c>
    </row>
    <row r="18" spans="1:24" x14ac:dyDescent="0.25">
      <c r="F18" s="2" t="s">
        <v>3208</v>
      </c>
      <c r="U18" s="2" t="s">
        <v>3341</v>
      </c>
      <c r="V18" s="2" t="s">
        <v>3366</v>
      </c>
      <c r="X18" s="2" t="s">
        <v>3475</v>
      </c>
    </row>
    <row r="19" spans="1:24" x14ac:dyDescent="0.25">
      <c r="F19" s="2" t="s">
        <v>3209</v>
      </c>
      <c r="U19" s="2" t="s">
        <v>3342</v>
      </c>
      <c r="V19" s="2" t="s">
        <v>3367</v>
      </c>
      <c r="X19" s="2" t="s">
        <v>3476</v>
      </c>
    </row>
    <row r="20" spans="1:24" x14ac:dyDescent="0.25">
      <c r="F20" s="2" t="s">
        <v>3210</v>
      </c>
      <c r="U20" s="2" t="s">
        <v>3343</v>
      </c>
      <c r="V20" s="2" t="s">
        <v>3368</v>
      </c>
      <c r="X20" s="2" t="s">
        <v>3477</v>
      </c>
    </row>
    <row r="21" spans="1:24" x14ac:dyDescent="0.25">
      <c r="F21" s="2" t="s">
        <v>3211</v>
      </c>
      <c r="U21" s="2" t="s">
        <v>3344</v>
      </c>
      <c r="V21" s="2" t="s">
        <v>3369</v>
      </c>
      <c r="X21" s="2" t="s">
        <v>3478</v>
      </c>
    </row>
    <row r="22" spans="1:24" x14ac:dyDescent="0.25">
      <c r="F22" s="2" t="s">
        <v>3212</v>
      </c>
      <c r="U22" s="2" t="s">
        <v>3345</v>
      </c>
      <c r="V22" s="2" t="s">
        <v>3370</v>
      </c>
      <c r="X22" s="2" t="s">
        <v>3479</v>
      </c>
    </row>
    <row r="23" spans="1:24" x14ac:dyDescent="0.25">
      <c r="F23" s="2" t="s">
        <v>3213</v>
      </c>
      <c r="U23" s="2" t="s">
        <v>3346</v>
      </c>
      <c r="V23" s="2" t="s">
        <v>3371</v>
      </c>
      <c r="X23" s="2" t="s">
        <v>3480</v>
      </c>
    </row>
    <row r="24" spans="1:24" x14ac:dyDescent="0.25">
      <c r="F24" s="2" t="s">
        <v>3214</v>
      </c>
      <c r="U24" s="2" t="s">
        <v>3347</v>
      </c>
      <c r="V24" s="2" t="s">
        <v>3372</v>
      </c>
      <c r="X24" s="2" t="s">
        <v>3481</v>
      </c>
    </row>
    <row r="25" spans="1:24" x14ac:dyDescent="0.25">
      <c r="F25" s="2" t="s">
        <v>3215</v>
      </c>
      <c r="U25" s="2" t="s">
        <v>3348</v>
      </c>
      <c r="V25" s="2" t="s">
        <v>3373</v>
      </c>
      <c r="X25" s="2" t="s">
        <v>3482</v>
      </c>
    </row>
    <row r="26" spans="1:24" x14ac:dyDescent="0.25">
      <c r="F26" s="2" t="s">
        <v>3216</v>
      </c>
      <c r="U26" s="2" t="s">
        <v>3349</v>
      </c>
      <c r="V26" s="2" t="s">
        <v>3374</v>
      </c>
      <c r="X26" s="2" t="s">
        <v>3483</v>
      </c>
    </row>
    <row r="27" spans="1:24" x14ac:dyDescent="0.25">
      <c r="F27" s="2" t="s">
        <v>3217</v>
      </c>
      <c r="U27" s="2" t="s">
        <v>3350</v>
      </c>
      <c r="V27" s="2" t="s">
        <v>3375</v>
      </c>
      <c r="X27" s="2" t="s">
        <v>3484</v>
      </c>
    </row>
    <row r="28" spans="1:24" x14ac:dyDescent="0.25">
      <c r="F28" s="2" t="s">
        <v>3218</v>
      </c>
      <c r="V28" s="2" t="s">
        <v>3376</v>
      </c>
      <c r="X28" s="2" t="s">
        <v>3485</v>
      </c>
    </row>
    <row r="29" spans="1:24" x14ac:dyDescent="0.25">
      <c r="F29" s="2" t="s">
        <v>3219</v>
      </c>
      <c r="V29" s="2" t="s">
        <v>2548</v>
      </c>
      <c r="X29" s="2" t="s">
        <v>3486</v>
      </c>
    </row>
    <row r="30" spans="1:24" x14ac:dyDescent="0.25">
      <c r="F30" s="2" t="s">
        <v>2489</v>
      </c>
      <c r="V30" s="2" t="s">
        <v>3377</v>
      </c>
      <c r="X30" s="2" t="s">
        <v>3487</v>
      </c>
    </row>
    <row r="31" spans="1:24" x14ac:dyDescent="0.25">
      <c r="F31" s="2" t="s">
        <v>3220</v>
      </c>
      <c r="V31" s="2" t="s">
        <v>3378</v>
      </c>
      <c r="X31" s="2" t="s">
        <v>3488</v>
      </c>
    </row>
    <row r="32" spans="1:24" x14ac:dyDescent="0.25">
      <c r="F32" s="2" t="s">
        <v>3221</v>
      </c>
      <c r="V32" s="2" t="s">
        <v>3379</v>
      </c>
      <c r="X32" s="2" t="s">
        <v>3489</v>
      </c>
    </row>
    <row r="33" spans="6:24" x14ac:dyDescent="0.25">
      <c r="F33" s="2" t="s">
        <v>3222</v>
      </c>
      <c r="V33" s="2" t="s">
        <v>3380</v>
      </c>
      <c r="X33" s="2" t="s">
        <v>3490</v>
      </c>
    </row>
    <row r="34" spans="6:24" x14ac:dyDescent="0.25">
      <c r="F34" s="2" t="s">
        <v>2490</v>
      </c>
      <c r="V34" s="2" t="s">
        <v>3381</v>
      </c>
      <c r="X34" s="2" t="s">
        <v>3491</v>
      </c>
    </row>
    <row r="35" spans="6:24" x14ac:dyDescent="0.25">
      <c r="F35" s="2" t="s">
        <v>3223</v>
      </c>
      <c r="V35" s="2" t="s">
        <v>3382</v>
      </c>
      <c r="X35" s="2" t="s">
        <v>3492</v>
      </c>
    </row>
    <row r="36" spans="6:24" x14ac:dyDescent="0.25">
      <c r="F36" s="2" t="s">
        <v>2491</v>
      </c>
      <c r="V36" s="2" t="s">
        <v>3383</v>
      </c>
      <c r="X36" s="2" t="s">
        <v>3493</v>
      </c>
    </row>
    <row r="37" spans="6:24" x14ac:dyDescent="0.25">
      <c r="F37" s="2" t="s">
        <v>3224</v>
      </c>
      <c r="V37" s="2" t="s">
        <v>3384</v>
      </c>
      <c r="X37" s="2" t="s">
        <v>3494</v>
      </c>
    </row>
    <row r="38" spans="6:24" x14ac:dyDescent="0.25">
      <c r="F38" s="2" t="s">
        <v>2492</v>
      </c>
      <c r="V38" s="2" t="s">
        <v>3385</v>
      </c>
      <c r="X38" s="2" t="s">
        <v>3495</v>
      </c>
    </row>
    <row r="39" spans="6:24" x14ac:dyDescent="0.25">
      <c r="F39" s="2" t="s">
        <v>3225</v>
      </c>
      <c r="V39" s="2" t="s">
        <v>3386</v>
      </c>
      <c r="X39" s="2" t="s">
        <v>3496</v>
      </c>
    </row>
    <row r="40" spans="6:24" x14ac:dyDescent="0.25">
      <c r="F40" s="2" t="s">
        <v>3226</v>
      </c>
      <c r="V40" s="2" t="s">
        <v>3387</v>
      </c>
      <c r="X40" s="2" t="s">
        <v>3497</v>
      </c>
    </row>
    <row r="41" spans="6:24" x14ac:dyDescent="0.25">
      <c r="F41" s="2" t="s">
        <v>3227</v>
      </c>
      <c r="V41" s="2" t="s">
        <v>3388</v>
      </c>
      <c r="X41" s="2" t="s">
        <v>3498</v>
      </c>
    </row>
    <row r="42" spans="6:24" x14ac:dyDescent="0.25">
      <c r="F42" s="2" t="s">
        <v>3228</v>
      </c>
      <c r="V42" s="2" t="s">
        <v>3389</v>
      </c>
      <c r="X42" s="2" t="s">
        <v>3499</v>
      </c>
    </row>
    <row r="43" spans="6:24" x14ac:dyDescent="0.25">
      <c r="F43" s="2" t="s">
        <v>2493</v>
      </c>
      <c r="V43" s="2" t="s">
        <v>3390</v>
      </c>
      <c r="X43" s="2" t="s">
        <v>3500</v>
      </c>
    </row>
    <row r="44" spans="6:24" x14ac:dyDescent="0.25">
      <c r="F44" s="2" t="s">
        <v>3229</v>
      </c>
      <c r="V44" s="2" t="s">
        <v>3391</v>
      </c>
      <c r="X44" s="2" t="s">
        <v>3501</v>
      </c>
    </row>
    <row r="45" spans="6:24" x14ac:dyDescent="0.25">
      <c r="F45" s="2" t="s">
        <v>2494</v>
      </c>
      <c r="V45" s="2" t="s">
        <v>3392</v>
      </c>
      <c r="X45" s="2" t="s">
        <v>3502</v>
      </c>
    </row>
    <row r="46" spans="6:24" x14ac:dyDescent="0.25">
      <c r="F46" s="2" t="s">
        <v>3230</v>
      </c>
      <c r="V46" s="2" t="s">
        <v>3393</v>
      </c>
      <c r="X46" s="2" t="s">
        <v>3503</v>
      </c>
    </row>
    <row r="47" spans="6:24" x14ac:dyDescent="0.25">
      <c r="F47" s="2" t="s">
        <v>3231</v>
      </c>
      <c r="V47" s="2" t="s">
        <v>3394</v>
      </c>
      <c r="X47" s="2" t="s">
        <v>3504</v>
      </c>
    </row>
    <row r="48" spans="6:24" x14ac:dyDescent="0.25">
      <c r="F48" s="2" t="s">
        <v>3232</v>
      </c>
      <c r="V48" s="2" t="s">
        <v>3395</v>
      </c>
      <c r="X48" s="2" t="s">
        <v>3505</v>
      </c>
    </row>
    <row r="49" spans="6:24" x14ac:dyDescent="0.25">
      <c r="F49" s="2" t="s">
        <v>2495</v>
      </c>
      <c r="V49" s="2" t="s">
        <v>3396</v>
      </c>
      <c r="X49" s="2" t="s">
        <v>3506</v>
      </c>
    </row>
    <row r="50" spans="6:24" x14ac:dyDescent="0.25">
      <c r="F50" s="2" t="s">
        <v>3233</v>
      </c>
      <c r="V50" s="2" t="s">
        <v>3397</v>
      </c>
      <c r="X50" s="2" t="s">
        <v>3507</v>
      </c>
    </row>
    <row r="51" spans="6:24" x14ac:dyDescent="0.25">
      <c r="F51" s="2" t="s">
        <v>3234</v>
      </c>
      <c r="V51" s="2" t="s">
        <v>3398</v>
      </c>
      <c r="X51" s="2" t="s">
        <v>3508</v>
      </c>
    </row>
    <row r="52" spans="6:24" x14ac:dyDescent="0.25">
      <c r="F52" s="2" t="s">
        <v>3235</v>
      </c>
      <c r="V52" s="2" t="s">
        <v>3399</v>
      </c>
      <c r="X52" s="2" t="s">
        <v>3509</v>
      </c>
    </row>
    <row r="53" spans="6:24" x14ac:dyDescent="0.25">
      <c r="F53" s="2" t="s">
        <v>3236</v>
      </c>
      <c r="V53" s="2" t="s">
        <v>3400</v>
      </c>
      <c r="X53" s="2" t="s">
        <v>3510</v>
      </c>
    </row>
    <row r="54" spans="6:24" x14ac:dyDescent="0.25">
      <c r="F54" s="2" t="s">
        <v>3237</v>
      </c>
      <c r="V54" s="2" t="s">
        <v>3401</v>
      </c>
      <c r="X54" s="2" t="s">
        <v>3511</v>
      </c>
    </row>
    <row r="55" spans="6:24" x14ac:dyDescent="0.25">
      <c r="F55" s="2" t="s">
        <v>3238</v>
      </c>
      <c r="V55" s="2" t="s">
        <v>3402</v>
      </c>
      <c r="X55" s="2" t="s">
        <v>3512</v>
      </c>
    </row>
    <row r="56" spans="6:24" x14ac:dyDescent="0.25">
      <c r="F56" s="2" t="s">
        <v>3239</v>
      </c>
      <c r="V56" s="2" t="s">
        <v>3403</v>
      </c>
      <c r="X56" s="2" t="s">
        <v>3513</v>
      </c>
    </row>
    <row r="57" spans="6:24" x14ac:dyDescent="0.25">
      <c r="F57" s="2" t="s">
        <v>3240</v>
      </c>
      <c r="V57" s="2" t="s">
        <v>3404</v>
      </c>
      <c r="X57" s="2" t="s">
        <v>3514</v>
      </c>
    </row>
    <row r="58" spans="6:24" x14ac:dyDescent="0.25">
      <c r="F58" s="2" t="s">
        <v>3241</v>
      </c>
      <c r="V58" s="2" t="s">
        <v>3405</v>
      </c>
      <c r="X58" s="2" t="s">
        <v>3515</v>
      </c>
    </row>
    <row r="59" spans="6:24" x14ac:dyDescent="0.25">
      <c r="F59" s="2" t="s">
        <v>3242</v>
      </c>
      <c r="V59" s="2" t="s">
        <v>3406</v>
      </c>
      <c r="X59" s="2" t="s">
        <v>3516</v>
      </c>
    </row>
    <row r="60" spans="6:24" x14ac:dyDescent="0.25">
      <c r="F60" s="2" t="s">
        <v>2496</v>
      </c>
      <c r="V60" s="2" t="s">
        <v>3407</v>
      </c>
      <c r="X60" s="2" t="s">
        <v>3517</v>
      </c>
    </row>
    <row r="61" spans="6:24" x14ac:dyDescent="0.25">
      <c r="F61" s="2" t="s">
        <v>3243</v>
      </c>
      <c r="V61" s="2" t="s">
        <v>3408</v>
      </c>
      <c r="X61" s="2" t="s">
        <v>3518</v>
      </c>
    </row>
    <row r="62" spans="6:24" x14ac:dyDescent="0.25">
      <c r="F62" s="2" t="s">
        <v>3244</v>
      </c>
      <c r="V62" s="2" t="s">
        <v>3409</v>
      </c>
      <c r="X62" s="2" t="s">
        <v>3519</v>
      </c>
    </row>
    <row r="63" spans="6:24" x14ac:dyDescent="0.25">
      <c r="F63" s="2" t="s">
        <v>3245</v>
      </c>
      <c r="V63" s="2" t="s">
        <v>3410</v>
      </c>
      <c r="X63" s="2" t="s">
        <v>3520</v>
      </c>
    </row>
    <row r="64" spans="6:24" x14ac:dyDescent="0.25">
      <c r="F64" s="2" t="s">
        <v>3246</v>
      </c>
      <c r="V64" s="2" t="s">
        <v>3411</v>
      </c>
      <c r="X64" s="2" t="s">
        <v>3521</v>
      </c>
    </row>
    <row r="65" spans="6:24" x14ac:dyDescent="0.25">
      <c r="F65" s="2" t="s">
        <v>3247</v>
      </c>
      <c r="V65" s="2" t="s">
        <v>3412</v>
      </c>
      <c r="X65" s="2" t="s">
        <v>3522</v>
      </c>
    </row>
    <row r="66" spans="6:24" x14ac:dyDescent="0.25">
      <c r="F66" s="2" t="s">
        <v>3248</v>
      </c>
      <c r="V66" s="2" t="s">
        <v>3413</v>
      </c>
    </row>
    <row r="67" spans="6:24" x14ac:dyDescent="0.25">
      <c r="F67" s="2" t="s">
        <v>2497</v>
      </c>
      <c r="V67" s="2" t="s">
        <v>3414</v>
      </c>
    </row>
    <row r="68" spans="6:24" x14ac:dyDescent="0.25">
      <c r="F68" s="2" t="s">
        <v>2498</v>
      </c>
      <c r="V68" s="2" t="s">
        <v>3415</v>
      </c>
    </row>
    <row r="69" spans="6:24" x14ac:dyDescent="0.25">
      <c r="F69" s="2" t="s">
        <v>3249</v>
      </c>
      <c r="V69" s="2" t="s">
        <v>3416</v>
      </c>
    </row>
    <row r="70" spans="6:24" x14ac:dyDescent="0.25">
      <c r="F70" s="2" t="s">
        <v>3250</v>
      </c>
      <c r="V70" s="2" t="s">
        <v>3417</v>
      </c>
    </row>
    <row r="71" spans="6:24" x14ac:dyDescent="0.25">
      <c r="F71" s="2" t="s">
        <v>3251</v>
      </c>
      <c r="V71" s="2" t="s">
        <v>3418</v>
      </c>
    </row>
    <row r="72" spans="6:24" x14ac:dyDescent="0.25">
      <c r="F72" s="2" t="s">
        <v>3252</v>
      </c>
      <c r="V72" s="2" t="s">
        <v>3419</v>
      </c>
    </row>
    <row r="73" spans="6:24" x14ac:dyDescent="0.25">
      <c r="F73" s="2" t="s">
        <v>3253</v>
      </c>
      <c r="V73" s="2" t="s">
        <v>3420</v>
      </c>
    </row>
    <row r="74" spans="6:24" x14ac:dyDescent="0.25">
      <c r="F74" s="2" t="s">
        <v>3254</v>
      </c>
      <c r="V74" s="2" t="s">
        <v>3421</v>
      </c>
    </row>
    <row r="75" spans="6:24" x14ac:dyDescent="0.25">
      <c r="F75" s="2" t="s">
        <v>3255</v>
      </c>
      <c r="V75" s="2" t="s">
        <v>3422</v>
      </c>
    </row>
    <row r="76" spans="6:24" x14ac:dyDescent="0.25">
      <c r="F76" s="2" t="s">
        <v>3256</v>
      </c>
      <c r="V76" s="2" t="s">
        <v>3423</v>
      </c>
    </row>
    <row r="77" spans="6:24" x14ac:dyDescent="0.25">
      <c r="F77" s="2" t="s">
        <v>2499</v>
      </c>
      <c r="V77" s="2" t="s">
        <v>3424</v>
      </c>
    </row>
    <row r="78" spans="6:24" x14ac:dyDescent="0.25">
      <c r="F78" s="2" t="s">
        <v>3257</v>
      </c>
      <c r="V78" s="2" t="s">
        <v>3425</v>
      </c>
    </row>
    <row r="79" spans="6:24" x14ac:dyDescent="0.25">
      <c r="F79" s="2" t="s">
        <v>3258</v>
      </c>
      <c r="V79" s="2" t="s">
        <v>3426</v>
      </c>
    </row>
    <row r="80" spans="6:24" x14ac:dyDescent="0.25">
      <c r="F80" s="2" t="s">
        <v>2500</v>
      </c>
      <c r="V80" s="2" t="s">
        <v>3427</v>
      </c>
    </row>
    <row r="81" spans="6:22" x14ac:dyDescent="0.25">
      <c r="F81" s="2" t="s">
        <v>3259</v>
      </c>
      <c r="V81" s="2" t="s">
        <v>3428</v>
      </c>
    </row>
    <row r="82" spans="6:22" x14ac:dyDescent="0.25">
      <c r="F82" s="2" t="s">
        <v>3260</v>
      </c>
      <c r="V82" s="2" t="s">
        <v>3429</v>
      </c>
    </row>
    <row r="83" spans="6:22" x14ac:dyDescent="0.25">
      <c r="F83" s="2" t="s">
        <v>3261</v>
      </c>
      <c r="V83" s="2" t="s">
        <v>3430</v>
      </c>
    </row>
    <row r="84" spans="6:22" x14ac:dyDescent="0.25">
      <c r="F84" s="2" t="s">
        <v>3262</v>
      </c>
      <c r="V84" s="2" t="s">
        <v>3431</v>
      </c>
    </row>
    <row r="85" spans="6:22" x14ac:dyDescent="0.25">
      <c r="F85" s="2" t="s">
        <v>3263</v>
      </c>
      <c r="V85" s="2" t="s">
        <v>3432</v>
      </c>
    </row>
    <row r="86" spans="6:22" x14ac:dyDescent="0.25">
      <c r="F86" s="2" t="s">
        <v>3264</v>
      </c>
      <c r="V86" s="2" t="s">
        <v>3433</v>
      </c>
    </row>
    <row r="87" spans="6:22" x14ac:dyDescent="0.25">
      <c r="F87" s="2" t="s">
        <v>3265</v>
      </c>
      <c r="V87" s="2" t="s">
        <v>3434</v>
      </c>
    </row>
    <row r="88" spans="6:22" x14ac:dyDescent="0.25">
      <c r="F88" s="2" t="s">
        <v>2501</v>
      </c>
      <c r="V88" s="2" t="s">
        <v>3435</v>
      </c>
    </row>
    <row r="89" spans="6:22" x14ac:dyDescent="0.25">
      <c r="F89" s="2" t="s">
        <v>3266</v>
      </c>
      <c r="V89" s="2" t="s">
        <v>3436</v>
      </c>
    </row>
    <row r="90" spans="6:22" x14ac:dyDescent="0.25">
      <c r="F90" s="2" t="s">
        <v>3267</v>
      </c>
      <c r="V90" s="2" t="s">
        <v>3437</v>
      </c>
    </row>
    <row r="91" spans="6:22" x14ac:dyDescent="0.25">
      <c r="F91" s="2" t="s">
        <v>3268</v>
      </c>
      <c r="V91" s="2" t="s">
        <v>3438</v>
      </c>
    </row>
    <row r="92" spans="6:22" x14ac:dyDescent="0.25">
      <c r="F92" s="2" t="s">
        <v>3269</v>
      </c>
      <c r="V92" s="2" t="s">
        <v>3439</v>
      </c>
    </row>
    <row r="93" spans="6:22" x14ac:dyDescent="0.25">
      <c r="F93" s="2" t="s">
        <v>3270</v>
      </c>
      <c r="V93" s="2" t="s">
        <v>3440</v>
      </c>
    </row>
    <row r="94" spans="6:22" x14ac:dyDescent="0.25">
      <c r="V94" s="2" t="s">
        <v>3441</v>
      </c>
    </row>
    <row r="95" spans="6:22" x14ac:dyDescent="0.25">
      <c r="V95" s="2" t="s">
        <v>3442</v>
      </c>
    </row>
    <row r="96" spans="6:22" x14ac:dyDescent="0.25">
      <c r="V96" s="2" t="s">
        <v>3443</v>
      </c>
    </row>
    <row r="97" spans="22:22" x14ac:dyDescent="0.25">
      <c r="V97" s="2" t="s">
        <v>3444</v>
      </c>
    </row>
    <row r="98" spans="22:22" x14ac:dyDescent="0.25">
      <c r="V98" s="2" t="s">
        <v>3445</v>
      </c>
    </row>
    <row r="99" spans="22:22" x14ac:dyDescent="0.25">
      <c r="V99" s="2" t="s">
        <v>3446</v>
      </c>
    </row>
    <row r="100" spans="22:22" x14ac:dyDescent="0.25">
      <c r="V100" s="2" t="s">
        <v>3447</v>
      </c>
    </row>
    <row r="101" spans="22:22" x14ac:dyDescent="0.25">
      <c r="V101" s="2" t="s">
        <v>3448</v>
      </c>
    </row>
    <row r="102" spans="22:22" x14ac:dyDescent="0.25">
      <c r="V102" s="2" t="s">
        <v>3449</v>
      </c>
    </row>
    <row r="103" spans="22:22" x14ac:dyDescent="0.25">
      <c r="V103" s="2" t="s">
        <v>3450</v>
      </c>
    </row>
    <row r="104" spans="22:22" x14ac:dyDescent="0.25">
      <c r="V104" s="2" t="s">
        <v>3451</v>
      </c>
    </row>
    <row r="105" spans="22:22" x14ac:dyDescent="0.25">
      <c r="V105" s="2" t="s">
        <v>3452</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Normal="100" workbookViewId="0">
      <selection activeCell="I12" sqref="I12:L12"/>
    </sheetView>
  </sheetViews>
  <sheetFormatPr baseColWidth="10" defaultColWidth="11" defaultRowHeight="14.25" x14ac:dyDescent="0.2"/>
  <cols>
    <col min="1" max="1" width="30.375" customWidth="1"/>
    <col min="2" max="2" width="21.375" customWidth="1"/>
    <col min="3" max="3" width="14.625" customWidth="1"/>
    <col min="4" max="4" width="2.625" customWidth="1"/>
    <col min="5" max="5" width="28.375" customWidth="1"/>
    <col min="6" max="6" width="26.625" customWidth="1"/>
    <col min="7" max="7" width="9.625" customWidth="1"/>
    <col min="8" max="8" width="2.375" customWidth="1"/>
    <col min="9" max="9" width="27.7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89" t="s">
        <v>2608</v>
      </c>
      <c r="B1" s="790"/>
      <c r="C1" s="790"/>
      <c r="D1" s="790"/>
      <c r="E1" s="790"/>
      <c r="F1" s="790"/>
      <c r="G1" s="790"/>
      <c r="H1" s="790"/>
      <c r="I1" s="790"/>
      <c r="J1" s="790"/>
      <c r="K1" s="790"/>
      <c r="L1" s="791"/>
      <c r="O1" s="857" t="s">
        <v>1537</v>
      </c>
      <c r="P1" s="858"/>
      <c r="Q1" s="858"/>
      <c r="R1" s="858"/>
      <c r="S1" s="858"/>
      <c r="T1" s="859"/>
      <c r="U1" s="860" t="s">
        <v>1519</v>
      </c>
      <c r="V1" s="861"/>
      <c r="W1" s="861"/>
      <c r="X1" s="861"/>
      <c r="Y1" s="861"/>
      <c r="Z1" s="861"/>
      <c r="AA1" s="861"/>
      <c r="AB1" s="861"/>
      <c r="AC1" s="862"/>
      <c r="AD1" s="851" t="s">
        <v>1520</v>
      </c>
      <c r="AE1" s="852"/>
      <c r="AF1" s="852"/>
      <c r="AG1" s="852"/>
      <c r="AH1" s="852"/>
      <c r="AI1" s="852"/>
      <c r="AJ1" s="852"/>
      <c r="AK1" s="852"/>
      <c r="AL1" s="852"/>
      <c r="AM1" s="853"/>
      <c r="AN1" s="851" t="s">
        <v>1521</v>
      </c>
      <c r="AO1" s="852"/>
      <c r="AP1" s="852"/>
      <c r="AQ1" s="852"/>
      <c r="AR1" s="852"/>
      <c r="AS1" s="852"/>
      <c r="AT1" s="852"/>
      <c r="AU1" s="852"/>
      <c r="AV1" s="852"/>
      <c r="AW1" s="853"/>
      <c r="AX1" s="851" t="s">
        <v>1522</v>
      </c>
      <c r="AY1" s="852"/>
      <c r="AZ1" s="852"/>
      <c r="BA1" s="852"/>
      <c r="BB1" s="852"/>
      <c r="BC1" s="852"/>
      <c r="BD1" s="852"/>
      <c r="BE1" s="852"/>
      <c r="BF1" s="852"/>
      <c r="BG1" s="853"/>
      <c r="BH1" s="854" t="s">
        <v>1523</v>
      </c>
      <c r="BI1" s="855"/>
      <c r="BJ1" s="855"/>
      <c r="BK1" s="855"/>
      <c r="BL1" s="855"/>
      <c r="BM1" s="855"/>
      <c r="BN1" s="855"/>
      <c r="BO1" s="855"/>
      <c r="BP1" s="855"/>
      <c r="BQ1" s="855"/>
      <c r="BR1" s="856"/>
      <c r="BS1" s="854" t="s">
        <v>1524</v>
      </c>
      <c r="BT1" s="855"/>
      <c r="BU1" s="855"/>
      <c r="BV1" s="855"/>
      <c r="BW1" s="855"/>
      <c r="BX1" s="855"/>
      <c r="BY1" s="855"/>
      <c r="BZ1" s="855"/>
      <c r="CA1" s="855"/>
      <c r="CB1" s="855"/>
      <c r="CC1" s="856"/>
      <c r="CD1" s="854" t="s">
        <v>1539</v>
      </c>
      <c r="CE1" s="855"/>
      <c r="CF1" s="855"/>
      <c r="CG1" s="855"/>
      <c r="CH1" s="855"/>
      <c r="CI1" s="855"/>
      <c r="CJ1" s="855"/>
      <c r="CK1" s="855"/>
      <c r="CL1" s="855"/>
      <c r="CM1" s="855"/>
      <c r="CN1" s="856"/>
      <c r="CO1" s="863" t="s">
        <v>1542</v>
      </c>
      <c r="CP1" s="864"/>
      <c r="CQ1" s="864"/>
      <c r="CR1" s="864"/>
      <c r="CS1" s="864"/>
      <c r="CT1" s="864"/>
      <c r="CU1" s="864"/>
      <c r="CV1" s="864"/>
      <c r="CW1" s="864"/>
      <c r="CX1" s="864"/>
      <c r="CY1" s="865"/>
      <c r="CZ1" s="844" t="s">
        <v>1543</v>
      </c>
      <c r="DA1" s="845"/>
      <c r="DB1" s="845"/>
      <c r="DC1" s="845"/>
      <c r="DD1" s="845"/>
      <c r="DE1" s="845"/>
      <c r="DF1" s="845"/>
      <c r="DG1" s="845"/>
      <c r="DH1" s="845"/>
      <c r="DI1" s="845"/>
      <c r="DJ1" s="846"/>
      <c r="DK1" s="844" t="s">
        <v>1544</v>
      </c>
      <c r="DL1" s="845"/>
      <c r="DM1" s="845"/>
      <c r="DN1" s="845"/>
      <c r="DO1" s="845"/>
      <c r="DP1" s="845"/>
      <c r="DQ1" s="845"/>
      <c r="DR1" s="845"/>
      <c r="DS1" s="845"/>
      <c r="DT1" s="845"/>
      <c r="DU1" s="846"/>
    </row>
    <row r="2" spans="1:126" ht="16.5" thickBot="1" x14ac:dyDescent="0.3">
      <c r="A2" s="238" t="s">
        <v>431</v>
      </c>
      <c r="B2" s="833"/>
      <c r="C2" s="834"/>
      <c r="D2" s="834"/>
      <c r="E2" s="834"/>
      <c r="F2" s="834"/>
      <c r="G2" s="834"/>
      <c r="H2" s="834"/>
      <c r="I2" s="834"/>
      <c r="J2" s="834"/>
      <c r="K2" s="834"/>
      <c r="L2" s="835"/>
      <c r="N2" s="218"/>
      <c r="O2" s="194" t="s">
        <v>1549</v>
      </c>
      <c r="P2" s="195" t="s">
        <v>1550</v>
      </c>
      <c r="Q2" s="195" t="s">
        <v>1551</v>
      </c>
      <c r="R2" s="195" t="s">
        <v>1552</v>
      </c>
      <c r="S2" s="195" t="s">
        <v>1553</v>
      </c>
      <c r="T2" s="196" t="s">
        <v>1554</v>
      </c>
      <c r="U2" s="383" t="s">
        <v>2565</v>
      </c>
      <c r="V2" s="191" t="s">
        <v>1555</v>
      </c>
      <c r="W2" s="192" t="s">
        <v>1556</v>
      </c>
      <c r="X2" s="192" t="s">
        <v>1557</v>
      </c>
      <c r="Y2" s="192" t="s">
        <v>1558</v>
      </c>
      <c r="Z2" s="192" t="s">
        <v>1559</v>
      </c>
      <c r="AA2" s="192" t="s">
        <v>1560</v>
      </c>
      <c r="AB2" s="192" t="s">
        <v>1561</v>
      </c>
      <c r="AC2" s="193" t="s">
        <v>1562</v>
      </c>
      <c r="AD2" s="185" t="s">
        <v>1563</v>
      </c>
      <c r="AE2" s="186" t="s">
        <v>1564</v>
      </c>
      <c r="AF2" s="186" t="s">
        <v>1565</v>
      </c>
      <c r="AG2" s="186" t="s">
        <v>2566</v>
      </c>
      <c r="AH2" s="186" t="s">
        <v>1566</v>
      </c>
      <c r="AI2" s="186" t="s">
        <v>1567</v>
      </c>
      <c r="AJ2" s="186" t="s">
        <v>1568</v>
      </c>
      <c r="AK2" s="186" t="s">
        <v>1569</v>
      </c>
      <c r="AL2" s="186" t="s">
        <v>1570</v>
      </c>
      <c r="AM2" s="187" t="s">
        <v>1571</v>
      </c>
      <c r="AN2" s="188" t="s">
        <v>1572</v>
      </c>
      <c r="AO2" s="189" t="s">
        <v>1573</v>
      </c>
      <c r="AP2" s="189" t="s">
        <v>1574</v>
      </c>
      <c r="AQ2" s="189" t="s">
        <v>2568</v>
      </c>
      <c r="AR2" s="189" t="s">
        <v>1575</v>
      </c>
      <c r="AS2" s="189" t="s">
        <v>1576</v>
      </c>
      <c r="AT2" s="189" t="s">
        <v>1577</v>
      </c>
      <c r="AU2" s="189" t="s">
        <v>1578</v>
      </c>
      <c r="AV2" s="189" t="s">
        <v>1579</v>
      </c>
      <c r="AW2" s="190" t="s">
        <v>1580</v>
      </c>
      <c r="AX2" s="185" t="s">
        <v>1581</v>
      </c>
      <c r="AY2" s="186" t="s">
        <v>1582</v>
      </c>
      <c r="AZ2" s="186" t="s">
        <v>1583</v>
      </c>
      <c r="BA2" s="186" t="s">
        <v>2570</v>
      </c>
      <c r="BB2" s="186" t="s">
        <v>1584</v>
      </c>
      <c r="BC2" s="186" t="s">
        <v>1585</v>
      </c>
      <c r="BD2" s="186" t="s">
        <v>1586</v>
      </c>
      <c r="BE2" s="186" t="s">
        <v>1587</v>
      </c>
      <c r="BF2" s="186" t="s">
        <v>1588</v>
      </c>
      <c r="BG2" s="187" t="s">
        <v>1589</v>
      </c>
      <c r="BH2" s="197" t="s">
        <v>1590</v>
      </c>
      <c r="BI2" s="198" t="s">
        <v>1591</v>
      </c>
      <c r="BJ2" s="198" t="s">
        <v>1592</v>
      </c>
      <c r="BK2" s="198" t="s">
        <v>2572</v>
      </c>
      <c r="BL2" s="198" t="s">
        <v>2573</v>
      </c>
      <c r="BM2" s="198" t="s">
        <v>1593</v>
      </c>
      <c r="BN2" s="198" t="s">
        <v>1594</v>
      </c>
      <c r="BO2" s="198" t="s">
        <v>1595</v>
      </c>
      <c r="BP2" s="198" t="s">
        <v>1596</v>
      </c>
      <c r="BQ2" s="198" t="s">
        <v>1597</v>
      </c>
      <c r="BR2" s="199" t="s">
        <v>1598</v>
      </c>
      <c r="BS2" s="197" t="s">
        <v>1599</v>
      </c>
      <c r="BT2" s="198" t="s">
        <v>1600</v>
      </c>
      <c r="BU2" s="198" t="s">
        <v>1601</v>
      </c>
      <c r="BV2" s="198" t="s">
        <v>2576</v>
      </c>
      <c r="BW2" s="198" t="s">
        <v>2577</v>
      </c>
      <c r="BX2" s="198" t="s">
        <v>1602</v>
      </c>
      <c r="BY2" s="198" t="s">
        <v>1603</v>
      </c>
      <c r="BZ2" s="198" t="s">
        <v>1604</v>
      </c>
      <c r="CA2" s="198" t="s">
        <v>1605</v>
      </c>
      <c r="CB2" s="198" t="s">
        <v>1606</v>
      </c>
      <c r="CC2" s="199" t="s">
        <v>1607</v>
      </c>
      <c r="CD2" s="197" t="s">
        <v>1608</v>
      </c>
      <c r="CE2" s="198" t="s">
        <v>1609</v>
      </c>
      <c r="CF2" s="198" t="s">
        <v>1610</v>
      </c>
      <c r="CG2" s="198" t="s">
        <v>2580</v>
      </c>
      <c r="CH2" s="198" t="s">
        <v>2581</v>
      </c>
      <c r="CI2" s="198" t="s">
        <v>1611</v>
      </c>
      <c r="CJ2" s="198" t="s">
        <v>1612</v>
      </c>
      <c r="CK2" s="198" t="s">
        <v>1613</v>
      </c>
      <c r="CL2" s="198" t="s">
        <v>1614</v>
      </c>
      <c r="CM2" s="198" t="s">
        <v>1615</v>
      </c>
      <c r="CN2" s="199" t="s">
        <v>1616</v>
      </c>
      <c r="CO2" s="220" t="s">
        <v>1617</v>
      </c>
      <c r="CP2" s="221" t="s">
        <v>1618</v>
      </c>
      <c r="CQ2" s="221" t="s">
        <v>1619</v>
      </c>
      <c r="CR2" s="221" t="s">
        <v>2584</v>
      </c>
      <c r="CS2" s="221" t="s">
        <v>2585</v>
      </c>
      <c r="CT2" s="221" t="s">
        <v>1620</v>
      </c>
      <c r="CU2" s="221" t="s">
        <v>1621</v>
      </c>
      <c r="CV2" s="221" t="s">
        <v>1622</v>
      </c>
      <c r="CW2" s="221" t="s">
        <v>1623</v>
      </c>
      <c r="CX2" s="221" t="s">
        <v>1624</v>
      </c>
      <c r="CY2" s="222" t="s">
        <v>1625</v>
      </c>
      <c r="CZ2" s="200" t="s">
        <v>1626</v>
      </c>
      <c r="DA2" s="201" t="s">
        <v>1627</v>
      </c>
      <c r="DB2" s="201" t="s">
        <v>1628</v>
      </c>
      <c r="DC2" s="201" t="s">
        <v>2588</v>
      </c>
      <c r="DD2" s="201" t="s">
        <v>2589</v>
      </c>
      <c r="DE2" s="201" t="s">
        <v>1629</v>
      </c>
      <c r="DF2" s="201" t="s">
        <v>1630</v>
      </c>
      <c r="DG2" s="201" t="s">
        <v>1631</v>
      </c>
      <c r="DH2" s="201" t="s">
        <v>1632</v>
      </c>
      <c r="DI2" s="201" t="s">
        <v>1633</v>
      </c>
      <c r="DJ2" s="202" t="s">
        <v>1634</v>
      </c>
      <c r="DK2" s="200" t="s">
        <v>1635</v>
      </c>
      <c r="DL2" s="201" t="s">
        <v>1636</v>
      </c>
      <c r="DM2" s="201" t="s">
        <v>1637</v>
      </c>
      <c r="DN2" s="201" t="s">
        <v>2592</v>
      </c>
      <c r="DO2" s="201" t="s">
        <v>2593</v>
      </c>
      <c r="DP2" s="201" t="s">
        <v>1638</v>
      </c>
      <c r="DQ2" s="201" t="s">
        <v>1639</v>
      </c>
      <c r="DR2" s="201" t="s">
        <v>1640</v>
      </c>
      <c r="DS2" s="201" t="s">
        <v>1641</v>
      </c>
      <c r="DT2" s="201" t="s">
        <v>1642</v>
      </c>
      <c r="DU2" s="202" t="s">
        <v>1643</v>
      </c>
    </row>
    <row r="3" spans="1:126" ht="16.5" thickBot="1" x14ac:dyDescent="0.3">
      <c r="A3" s="806" t="s">
        <v>3540</v>
      </c>
      <c r="B3" s="807"/>
      <c r="C3" s="807"/>
      <c r="D3" s="807"/>
      <c r="E3" s="807"/>
      <c r="F3" s="808"/>
      <c r="G3" s="836" t="s">
        <v>3554</v>
      </c>
      <c r="H3" s="837"/>
      <c r="I3" s="837"/>
      <c r="J3" s="837"/>
      <c r="K3" s="837"/>
      <c r="L3" s="837"/>
      <c r="N3" s="227" t="s">
        <v>1644</v>
      </c>
      <c r="O3" s="194" t="s">
        <v>205</v>
      </c>
      <c r="P3" s="195" t="s">
        <v>1538</v>
      </c>
      <c r="Q3" s="195" t="s">
        <v>1525</v>
      </c>
      <c r="R3" s="195" t="s">
        <v>1526</v>
      </c>
      <c r="S3" s="196" t="s">
        <v>1528</v>
      </c>
      <c r="T3" s="196" t="s">
        <v>1527</v>
      </c>
      <c r="U3" s="383" t="s">
        <v>2564</v>
      </c>
      <c r="V3" s="191" t="s">
        <v>1474</v>
      </c>
      <c r="W3" s="192" t="s">
        <v>1480</v>
      </c>
      <c r="X3" s="192" t="s">
        <v>1646</v>
      </c>
      <c r="Y3" s="192" t="s">
        <v>1481</v>
      </c>
      <c r="Z3" s="192" t="s">
        <v>649</v>
      </c>
      <c r="AA3" s="192" t="s">
        <v>1484</v>
      </c>
      <c r="AB3" s="192" t="s">
        <v>1482</v>
      </c>
      <c r="AC3" s="193" t="s">
        <v>1483</v>
      </c>
      <c r="AD3" s="185" t="s">
        <v>1529</v>
      </c>
      <c r="AE3" s="186" t="s">
        <v>1530</v>
      </c>
      <c r="AF3" s="186" t="s">
        <v>1531</v>
      </c>
      <c r="AG3" s="186" t="s">
        <v>2567</v>
      </c>
      <c r="AH3" s="186" t="s">
        <v>1475</v>
      </c>
      <c r="AI3" s="186" t="s">
        <v>1532</v>
      </c>
      <c r="AJ3" s="186" t="s">
        <v>1645</v>
      </c>
      <c r="AK3" s="186" t="s">
        <v>1532</v>
      </c>
      <c r="AL3" s="186" t="s">
        <v>1477</v>
      </c>
      <c r="AM3" s="187" t="s">
        <v>1532</v>
      </c>
      <c r="AN3" s="188" t="s">
        <v>1533</v>
      </c>
      <c r="AO3" s="189" t="s">
        <v>1530</v>
      </c>
      <c r="AP3" s="189" t="s">
        <v>1531</v>
      </c>
      <c r="AQ3" s="189" t="s">
        <v>2569</v>
      </c>
      <c r="AR3" s="189" t="s">
        <v>1475</v>
      </c>
      <c r="AS3" s="189" t="s">
        <v>1532</v>
      </c>
      <c r="AT3" s="189" t="s">
        <v>1645</v>
      </c>
      <c r="AU3" s="189" t="s">
        <v>1532</v>
      </c>
      <c r="AV3" s="189" t="s">
        <v>1477</v>
      </c>
      <c r="AW3" s="190" t="s">
        <v>1532</v>
      </c>
      <c r="AX3" s="185" t="s">
        <v>1534</v>
      </c>
      <c r="AY3" s="186" t="s">
        <v>1530</v>
      </c>
      <c r="AZ3" s="186" t="s">
        <v>1531</v>
      </c>
      <c r="BA3" s="186" t="s">
        <v>2571</v>
      </c>
      <c r="BB3" s="186" t="s">
        <v>1475</v>
      </c>
      <c r="BC3" s="186" t="s">
        <v>1532</v>
      </c>
      <c r="BD3" s="186" t="s">
        <v>1645</v>
      </c>
      <c r="BE3" s="186" t="s">
        <v>1532</v>
      </c>
      <c r="BF3" s="186" t="s">
        <v>1477</v>
      </c>
      <c r="BG3" s="187" t="s">
        <v>1532</v>
      </c>
      <c r="BH3" s="197" t="s">
        <v>1535</v>
      </c>
      <c r="BI3" s="198" t="s">
        <v>1530</v>
      </c>
      <c r="BJ3" s="198" t="s">
        <v>1531</v>
      </c>
      <c r="BK3" s="198" t="s">
        <v>2574</v>
      </c>
      <c r="BL3" s="198" t="s">
        <v>2575</v>
      </c>
      <c r="BM3" s="198" t="s">
        <v>1475</v>
      </c>
      <c r="BN3" s="198" t="s">
        <v>1532</v>
      </c>
      <c r="BO3" s="198" t="s">
        <v>1645</v>
      </c>
      <c r="BP3" s="198" t="s">
        <v>1532</v>
      </c>
      <c r="BQ3" s="198" t="s">
        <v>1477</v>
      </c>
      <c r="BR3" s="199" t="s">
        <v>1532</v>
      </c>
      <c r="BS3" s="197" t="s">
        <v>1536</v>
      </c>
      <c r="BT3" s="198" t="s">
        <v>1530</v>
      </c>
      <c r="BU3" s="198" t="s">
        <v>1531</v>
      </c>
      <c r="BV3" s="198" t="s">
        <v>2578</v>
      </c>
      <c r="BW3" s="198" t="s">
        <v>2579</v>
      </c>
      <c r="BX3" s="198" t="s">
        <v>1475</v>
      </c>
      <c r="BY3" s="198" t="s">
        <v>1532</v>
      </c>
      <c r="BZ3" s="198" t="s">
        <v>1645</v>
      </c>
      <c r="CA3" s="198" t="s">
        <v>1532</v>
      </c>
      <c r="CB3" s="198" t="s">
        <v>1477</v>
      </c>
      <c r="CC3" s="199" t="s">
        <v>1532</v>
      </c>
      <c r="CD3" s="197" t="s">
        <v>1540</v>
      </c>
      <c r="CE3" s="198" t="s">
        <v>1530</v>
      </c>
      <c r="CF3" s="198" t="s">
        <v>1531</v>
      </c>
      <c r="CG3" s="198" t="s">
        <v>2582</v>
      </c>
      <c r="CH3" s="198" t="s">
        <v>2583</v>
      </c>
      <c r="CI3" s="198" t="s">
        <v>1475</v>
      </c>
      <c r="CJ3" s="198" t="s">
        <v>1532</v>
      </c>
      <c r="CK3" s="198" t="s">
        <v>1645</v>
      </c>
      <c r="CL3" s="198" t="s">
        <v>1532</v>
      </c>
      <c r="CM3" s="198" t="s">
        <v>1477</v>
      </c>
      <c r="CN3" s="199" t="s">
        <v>1532</v>
      </c>
      <c r="CO3" s="200" t="s">
        <v>1541</v>
      </c>
      <c r="CP3" s="201" t="s">
        <v>1530</v>
      </c>
      <c r="CQ3" s="201" t="s">
        <v>1531</v>
      </c>
      <c r="CR3" s="201" t="s">
        <v>2586</v>
      </c>
      <c r="CS3" s="201" t="s">
        <v>2587</v>
      </c>
      <c r="CT3" s="201" t="s">
        <v>1475</v>
      </c>
      <c r="CU3" s="201" t="s">
        <v>1532</v>
      </c>
      <c r="CV3" s="201" t="s">
        <v>1645</v>
      </c>
      <c r="CW3" s="201" t="s">
        <v>1532</v>
      </c>
      <c r="CX3" s="201" t="s">
        <v>1477</v>
      </c>
      <c r="CY3" s="202" t="s">
        <v>1532</v>
      </c>
      <c r="CZ3" s="200" t="s">
        <v>1545</v>
      </c>
      <c r="DA3" s="201" t="s">
        <v>1530</v>
      </c>
      <c r="DB3" s="201" t="s">
        <v>1531</v>
      </c>
      <c r="DC3" s="201" t="s">
        <v>2590</v>
      </c>
      <c r="DD3" s="201" t="s">
        <v>2591</v>
      </c>
      <c r="DE3" s="201" t="s">
        <v>1475</v>
      </c>
      <c r="DF3" s="201" t="s">
        <v>1532</v>
      </c>
      <c r="DG3" s="201" t="s">
        <v>1645</v>
      </c>
      <c r="DH3" s="201" t="s">
        <v>1532</v>
      </c>
      <c r="DI3" s="201" t="s">
        <v>1477</v>
      </c>
      <c r="DJ3" s="202" t="s">
        <v>1532</v>
      </c>
      <c r="DK3" s="200" t="s">
        <v>1546</v>
      </c>
      <c r="DL3" s="201" t="s">
        <v>1530</v>
      </c>
      <c r="DM3" s="201" t="s">
        <v>1531</v>
      </c>
      <c r="DN3" s="201" t="s">
        <v>2594</v>
      </c>
      <c r="DO3" s="201" t="s">
        <v>2591</v>
      </c>
      <c r="DP3" s="201" t="s">
        <v>1475</v>
      </c>
      <c r="DQ3" s="201" t="s">
        <v>1532</v>
      </c>
      <c r="DR3" s="201" t="s">
        <v>1645</v>
      </c>
      <c r="DS3" s="201" t="s">
        <v>1532</v>
      </c>
      <c r="DT3" s="201" t="s">
        <v>1477</v>
      </c>
      <c r="DU3" s="202" t="s">
        <v>1532</v>
      </c>
      <c r="DV3" s="228"/>
    </row>
    <row r="4" spans="1:126" ht="16.5" thickBot="1" x14ac:dyDescent="0.3">
      <c r="A4" s="784" t="s">
        <v>3541</v>
      </c>
      <c r="B4" s="785"/>
      <c r="C4" s="785"/>
      <c r="D4" s="785"/>
      <c r="E4" s="785"/>
      <c r="F4" s="786"/>
      <c r="G4" s="784" t="s">
        <v>432</v>
      </c>
      <c r="H4" s="785"/>
      <c r="I4" s="785"/>
      <c r="J4" s="785"/>
      <c r="K4" s="785"/>
      <c r="L4" s="786"/>
      <c r="N4" s="229" t="s">
        <v>1547</v>
      </c>
      <c r="O4" s="223" t="str">
        <f>IF(B27&lt;&gt;"",B27,"")</f>
        <v/>
      </c>
      <c r="P4" s="203"/>
      <c r="Q4" s="219">
        <f>IF(B28&lt;&gt;"",B28,"")</f>
        <v>44044</v>
      </c>
      <c r="R4" s="260">
        <v>2958465</v>
      </c>
      <c r="S4" s="204" t="str">
        <f>IF(OR(B30='Dropdown Auswahl'!B3,B31='Dropdown Auswahl'!B3,B33='Dropdown Auswahl'!B3),"X","")</f>
        <v>X</v>
      </c>
      <c r="T4" s="205" t="str">
        <f>IF(B35&lt;&gt;'Dropdown Auswahl'!B3,"","X")</f>
        <v>X</v>
      </c>
      <c r="U4" s="384"/>
      <c r="V4" s="206">
        <f>IF(AND(B79&lt;&gt;"",B79&lt;&gt;0),B79,"")</f>
        <v>1.7</v>
      </c>
      <c r="W4" s="207">
        <f>IF(AND(B80&lt;&gt;"",B80&lt;&gt;0),B80,"")</f>
        <v>27</v>
      </c>
      <c r="X4" s="207" t="str">
        <f>IF(AND(B81&lt;&gt;"",B81&lt;&gt;0),B81,"")</f>
        <v/>
      </c>
      <c r="Y4" s="207" t="str">
        <f>IF(AND(B82&lt;&gt;"",B82&lt;&gt;0),B82,"")</f>
        <v/>
      </c>
      <c r="Z4" s="207" t="str">
        <f>IF(AND(F79&lt;&gt;"",F79&lt;&gt;0),F79,"")</f>
        <v/>
      </c>
      <c r="AA4" s="207" t="str">
        <f>IF(AND(F80&lt;&gt;"",F80&lt;&gt;0),F80,"")</f>
        <v/>
      </c>
      <c r="AB4" s="207" t="str">
        <f>IF(AND(F81&lt;&gt;"",F81&lt;&gt;0),F81,"")</f>
        <v/>
      </c>
      <c r="AC4" s="208" t="str">
        <f>IF(AND(F82&lt;&gt;"",F82&lt;&gt;0),F82,"")</f>
        <v/>
      </c>
      <c r="AD4" s="209" t="str">
        <f>IF(AND(
B30='Dropdown Auswahl'!B3,
B40&lt;&gt;'DD FD'!A3,B40&lt;&gt;""),
VLOOKUP(B40,'DD FD'!A:B,2,FALSE),
"")</f>
        <v>Becher</v>
      </c>
      <c r="AE4" s="210" t="str">
        <f>IF(AND(
B30='Dropdown Auswahl'!B3,
B40&lt;&gt;'DD FD'!A3,B40&lt;&gt;"",
B43&lt;&gt;'DD FD'!G3,B43&lt;&gt;""),
VLOOKUP(B43,'DD FD'!G:I,3,FALSE),
"")</f>
        <v>Kunststoff</v>
      </c>
      <c r="AF4" s="207">
        <f>IF(AND(
B30='Dropdown Auswahl'!B3,
B40&lt;&gt;'DD FD'!A3,B40&lt;&gt;"",
B43&lt;&gt;'DD FD'!G3,B43&lt;&gt;"",
B42&lt;&gt;0,B42&lt;&gt;""),
ROUNDUP(B42,4),
"")</f>
        <v>15</v>
      </c>
      <c r="AG4" s="207" t="str">
        <f>IF(AND(
B30='Dropdown Auswahl'!B3,
B43&lt;&gt;"",B43&lt;&gt;'Dropdown Auswahl'!B2,
B41='Dropdown Auswahl'!A2),
"X","")</f>
        <v>X</v>
      </c>
      <c r="AH4" s="210" t="str">
        <f>IF(AND(
B30='Dropdown Auswahl'!B3,
B40&lt;&gt;'DD FD'!A3,B40&lt;&gt;"",
B43&lt;&gt;'DD FD'!G3,B43&lt;&gt;"",
B42&lt;&gt;0,B42&lt;&gt;"",
B44&lt;&gt;'DD FD'!J3,B44&lt;&gt;'DD FD'!J4,B44&lt;&gt;""),
VLOOKUP(B44,'DD FD'!R:S,2,FALSE),
"")</f>
        <v>PP</v>
      </c>
      <c r="AI4" s="215">
        <f>IF(AND(
B30='Dropdown Auswahl'!B3,
B40&lt;&gt;'DD FD'!A3,B40&lt;&gt;"",
B43&lt;&gt;'DD FD'!G3,B43&lt;&gt;"",
B42&lt;&gt;0,B42&lt;&gt;"",
B44&lt;&gt;'DD FD'!J3,B44&lt;&gt;'DD FD'!J4,B44&lt;&gt;"",
B45&lt;&gt;0,B45&lt;&gt;0),
ROUNDUP(B45,1),
"")</f>
        <v>100</v>
      </c>
      <c r="AJ4" s="210" t="str">
        <f>IF(AND(
B30='Dropdown Auswahl'!B3,
B40&lt;&gt;'DD FD'!A3,B40&lt;&gt;"",
B43&lt;&gt;'DD FD'!G3,B43&lt;&gt;"",
B42&lt;&gt;0,B42&lt;&gt;"",
B46&lt;&gt;'DD FD'!T3,B46&lt;&gt;'DD FD'!T4,B46&lt;&gt;""),
VLOOKUP(B46,'DD FD'!AB:AC,2,FALSE),
"")</f>
        <v/>
      </c>
      <c r="AK4" s="215" t="str">
        <f>IF(AND(
B30='Dropdown Auswahl'!B3,
B40&lt;&gt;'DD FD'!A3,B40&lt;&gt;"",
B43&lt;&gt;'DD FD'!G3,B43&lt;&gt;"",
B42&lt;&gt;0,B42&lt;&gt;"",
B46&lt;&gt;'DD FD'!T3,B46&lt;&gt;'DD FD'!T4,B46&lt;&gt;"",
B47&lt;&gt;0,B47&lt;&gt;""),
ROUNDUP(B47,1),
"")</f>
        <v/>
      </c>
      <c r="AL4" s="211" t="str">
        <f>IF(AND(
B30='Dropdown Auswahl'!B3,
B40&lt;&gt;'DD FD'!A3,B40&lt;&gt;"",
B43&lt;&gt;'DD FD'!G3,B43&lt;&gt;"",
B42&lt;&gt;0,B42&lt;&gt;"",
B48&lt;&gt;'DD FD'!AD3,B48&lt;&gt;'DD FD'!AD4,B48&lt;&gt;""),
VLOOKUP(B48,'DD FD'!AD:AE,2,FALSE),
"")</f>
        <v/>
      </c>
      <c r="AM4" s="216" t="str">
        <f>IF(AND(
B30='Dropdown Auswahl'!B3,
B40&lt;&gt;'DD FD'!A3,B40&lt;&gt;"",
B43&lt;&gt;'DD FD'!G3,B43&lt;&gt;"",
B42&lt;&gt;0,B42&lt;&gt;"",
B48&lt;&gt;'DD FD'!AD3,B48&lt;&gt;'DD FD'!AD4,B48&lt;&gt;"",
B49&lt;&gt;0,B49&lt;&gt;""),
ROUNDUP(B49,1),
"")</f>
        <v/>
      </c>
      <c r="AN4" s="209" t="str">
        <f>IF(AND(
B30='Dropdown Auswahl'!B3,
F40&lt;&gt;'DD FD'!A3,F40&lt;&gt;""),
VLOOKUP(F40,'DD FD'!A:B,2,FALSE),
"")</f>
        <v>Folie</v>
      </c>
      <c r="AO4" s="210" t="str">
        <f>IF(AND(
B30='Dropdown Auswahl'!B3,
F40&lt;&gt;'DD FD'!A3,F40&lt;&gt;"",
F43&lt;&gt;'DD FD'!G3,F43&lt;&gt;""),
VLOOKUP(F43,'DD FD'!G:I,3,FALSE),
"")</f>
        <v>Kunststoff</v>
      </c>
      <c r="AP4" s="207">
        <f>IF(AND(
B30='Dropdown Auswahl'!B3,
F40&lt;&gt;'DD FD'!A3,F40&lt;&gt;"",
F43&lt;&gt;'DD FD'!G3,F43&lt;&gt;"",
F42&lt;&gt;0,F42&lt;&gt;""),
ROUNDUP(F42,4),
"")</f>
        <v>3</v>
      </c>
      <c r="AQ4" s="207" t="str">
        <f>IF(AND(
B30='Dropdown Auswahl'!B3,
F43&lt;&gt;"",F43&lt;&gt;'Dropdown Auswahl'!B2,
F41='Dropdown Auswahl'!A2),
"X","")</f>
        <v>X</v>
      </c>
      <c r="AR4" s="210" t="str">
        <f>IF(AND(
B30='Dropdown Auswahl'!B3,
F40&lt;&gt;'DD FD'!A3,F40&lt;&gt;"",
F43&lt;&gt;'DD FD'!G3,F43&lt;&gt;"",
F42&lt;&gt;0,F42&lt;&gt;"",
F44&lt;&gt;'DD FD'!J3,F44&lt;&gt;'DD FD'!J4,B44&lt;&gt;""),
VLOOKUP(F44,'DD FD'!R:S,2,FALSE),
"")</f>
        <v/>
      </c>
      <c r="AS4" s="215" t="str">
        <f>IF(AND(
B30='Dropdown Auswahl'!B3,
F40&lt;&gt;'DD FD'!A3,F40&lt;&gt;"",
F43&lt;&gt;'DD FD'!G3,F43&lt;&gt;"",
F42&lt;&gt;0,F42&lt;&gt;"",
F44&lt;&gt;'DD FD'!J3,F44&lt;&gt;'DD FD'!J4,F44&lt;&gt;"",
F45&lt;&gt;0,F45&lt;&gt;0),
ROUNDUP(F45,1),
"")</f>
        <v/>
      </c>
      <c r="AT4" s="210" t="str">
        <f>IF(AND(
B30='Dropdown Auswahl'!B3,
F40&lt;&gt;'DD FD'!A3,F40&lt;&gt;"",
F43&lt;&gt;'DD FD'!G3,F43&lt;&gt;"",
F42&lt;&gt;0,F42&lt;&gt;"",
F46&lt;&gt;'DD FD'!T3,F46&lt;&gt;'DD FD'!T4,F46&lt;&gt;""),
VLOOKUP(F46,'DD FD'!AB:AC,2,FALSE),
"")</f>
        <v>rPP (PCR)</v>
      </c>
      <c r="AU4" s="215">
        <f>IF(AND(
B30='Dropdown Auswahl'!B3,
F40&lt;&gt;'DD FD'!A3,F40&lt;&gt;"",
F43&lt;&gt;'DD FD'!G3,F43&lt;&gt;"",
F42&lt;&gt;0,F42&lt;&gt;"",
F46&lt;&gt;'DD FD'!T3,F46&lt;&gt;'DD FD'!T4,F46&lt;&gt;"",
F47&lt;&gt;0,F47&lt;&gt;""),
ROUNDUP(F47,1),
"")</f>
        <v>99.5</v>
      </c>
      <c r="AV4" s="210" t="str">
        <f>IF(AND(
B30='Dropdown Auswahl'!B3,
F40&lt;&gt;'DD FD'!A3,F40&lt;&gt;"",
F43&lt;&gt;'DD FD'!G3,F43&lt;&gt;"",
F42&lt;&gt;0,F42&lt;&gt;"",
F48&lt;&gt;'DD FD'!AD3,F48&lt;&gt;'DD FD'!AD4,F48&lt;&gt;""),
VLOOKUP(F48,'DD FD'!AD:AE,2,FALSE),
"")</f>
        <v>PE Beschichtung</v>
      </c>
      <c r="AW4" s="216">
        <f>IF(AND(
B30='Dropdown Auswahl'!B3,
F40&lt;&gt;'DD FD'!A3,F40&lt;&gt;"",
F43&lt;&gt;'DD FD'!G3,F43&lt;&gt;"",
F42&lt;&gt;0,F42&lt;&gt;"",
F48&lt;&gt;'DD FD'!AD3,F48&lt;&gt;'DD FD'!AD4,F48&lt;&gt;"",
F49&lt;&gt;0,F49&lt;&gt;""),
ROUNDUP(F49,1),
"")</f>
        <v>0.5</v>
      </c>
      <c r="AX4" s="209" t="str">
        <f>IF(AND(
B30='Dropdown Auswahl'!B3,
J40&lt;&gt;'DD FD'!A3,J40&lt;&gt;""),
VLOOKUP(J40,'DD FD'!A:B,2,FALSE),
"")</f>
        <v/>
      </c>
      <c r="AY4" s="210" t="str">
        <f>IF(AND(
B30='Dropdown Auswahl'!B3,
J40&lt;&gt;'DD FD'!A3,J40&lt;&gt;"",
J43&lt;&gt;'DD FD'!G3,J43&lt;&gt;""),
VLOOKUP(J43,'DD FD'!G:I,3,FALSE),
"")</f>
        <v/>
      </c>
      <c r="AZ4" s="207" t="str">
        <f>IF(AND(
B30='Dropdown Auswahl'!B3,
J40&lt;&gt;'DD FD'!A3,J40&lt;&gt;"",
J43&lt;&gt;'DD FD'!G3,J43&lt;&gt;"",
J42&lt;&gt;0,J42&lt;&gt;""),
ROUNDUP(J42,4),
"")</f>
        <v/>
      </c>
      <c r="BA4" s="207" t="str">
        <f>IF(AND(
B30='Dropdown Auswahl'!B3,
J43&lt;&gt;"",J43&lt;&gt;'Dropdown Auswahl'!B2,
J41='Dropdown Auswahl'!A2),
"X","")</f>
        <v/>
      </c>
      <c r="BB4" s="210" t="str">
        <f>IF(AND(
B30='Dropdown Auswahl'!B3,
J40&lt;&gt;'DD FD'!A3,J40&lt;&gt;"",
J43&lt;&gt;'DD FD'!G3,J43&lt;&gt;"",
J42&lt;&gt;0,J42&lt;&gt;"",
J44&lt;&gt;'DD FD'!J3,J44&lt;&gt;'DD FD'!J4,J44&lt;&gt;""),
VLOOKUP(J44,'DD FD'!R:S,2,FALSE),
"")</f>
        <v/>
      </c>
      <c r="BC4" s="215" t="str">
        <f>IF(AND(
B30='Dropdown Auswahl'!B3,
J40&lt;&gt;'DD FD'!A3,J40&lt;&gt;"",
J43&lt;&gt;'DD FD'!G3,J43&lt;&gt;"",
J42&lt;&gt;0,J42&lt;&gt;"",
J44&lt;&gt;'DD FD'!J3,J44&lt;&gt;'DD FD'!J4,J44&lt;&gt;"",
J45&lt;&gt;0,J45&lt;&gt;0),
ROUNDUP(J45,1),
"")</f>
        <v/>
      </c>
      <c r="BD4" s="210" t="str">
        <f>IF(AND(
B30='Dropdown Auswahl'!B3,
J40&lt;&gt;'DD FD'!A3,J40&lt;&gt;"",
J43&lt;&gt;'DD FD'!G3,J43&lt;&gt;"",
J42&lt;&gt;0,J42&lt;&gt;"",
J46&lt;&gt;'DD FD'!T3,J46&lt;&gt;'DD FD'!T4,J46&lt;&gt;""),
VLOOKUP(J46,'DD FD'!AB:AC,2,FALSE),
"")</f>
        <v/>
      </c>
      <c r="BE4" s="215" t="str">
        <f>IF(AND(
B30='Dropdown Auswahl'!B3,
J40&lt;&gt;'DD FD'!A3,J40&lt;&gt;"",
J43&lt;&gt;'DD FD'!G3,J43&lt;&gt;"",
J42&lt;&gt;0,J42&lt;&gt;"",
J46&lt;&gt;'DD FD'!T3,J46&lt;&gt;'DD FD'!T4,J46&lt;&gt;"",
J47&lt;&gt;0,J47&lt;&gt;""),
ROUNDUP(J47,1),
"")</f>
        <v/>
      </c>
      <c r="BF4" s="210" t="str">
        <f>IF(AND(
B30='Dropdown Auswahl'!B3,
J40&lt;&gt;'DD FD'!A3,J40&lt;&gt;"",
J43&lt;&gt;'DD FD'!G3,J43&lt;&gt;"",
J42&lt;&gt;0,J42&lt;&gt;"",
J48&lt;&gt;'DD FD'!AD3,J48&lt;&gt;'DD FD'!AD4,J48&lt;&gt;""),
VLOOKUP(J48,'DD FD'!AD:AE,2,FALSE),
"")</f>
        <v/>
      </c>
      <c r="BG4" s="216" t="str">
        <f>IF(AND(
B30='Dropdown Auswahl'!B3,
J40&lt;&gt;'DD FD'!A3,J40&lt;&gt;"",
J43&lt;&gt;'DD FD'!G3,J43&lt;&gt;"",
J42&lt;&gt;0,J42&lt;&gt;"",
J48&lt;&gt;'DD FD'!AD3,J48&lt;&gt;'DD FD'!AD4,J48&lt;&gt;"",
J49&lt;&gt;0,J49&lt;&gt;""),
ROUNDUP(J49,1),
"")</f>
        <v/>
      </c>
      <c r="BH4" s="209" t="str">
        <f>IF(AND(
B31='Dropdown Auswahl'!B3,
B53&lt;&gt;'DD FD'!C3,B53&lt;&gt;""),
VLOOKUP(B53,'DD FD'!C:D,2,FALSE),
"")</f>
        <v>Flip-Top Getränk/Sport Cap</v>
      </c>
      <c r="BI4" s="210" t="str">
        <f>IF(AND(
B31='Dropdown Auswahl'!B3,
B53&lt;&gt;'DD FD'!C3,B53&lt;&gt;"",
B56&lt;&gt;'DD FD'!G3,B56&lt;&gt;""),
VLOOKUP(B56,'DD FD'!G:I,3,FALSE),
"")</f>
        <v>Kunststoff</v>
      </c>
      <c r="BJ4" s="207">
        <f>IF(AND(
B31='Dropdown Auswahl'!B3,
B53&lt;&gt;'DD FD'!C3,B53&lt;&gt;"",
B55&lt;&gt;0,B55&lt;&gt;""),
ROUNDUP(B55,4),
"")</f>
        <v>9</v>
      </c>
      <c r="BK4" s="207" t="str">
        <f>IF(AND(
B31='Dropdown Auswahl'!B3,
B56&lt;&gt;"",B56&lt;&gt;'Dropdown Auswahl'!B2,
B54='Dropdown Auswahl'!A2),
"X","")</f>
        <v>X</v>
      </c>
      <c r="BL4" s="207" t="str">
        <f>IF(AND(B31='Dropdown Auswahl'!B3,B32='Dropdown Auswahl'!B3,B56&lt;&gt;"",B56&lt;&gt;'Dropdown Auswahl'!B2),"X","")</f>
        <v>X</v>
      </c>
      <c r="BM4" s="210" t="str">
        <f>IF(AND(
B31='Dropdown Auswahl'!B3,
B53&lt;&gt;'DD FD'!A3,B53&lt;&gt;"",
B56&lt;&gt;'DD FD'!G3,B56&lt;&gt;"",
B55&lt;&gt;0,B55&lt;&gt;"",
B57&lt;&gt;'DD FD'!J3,B57&lt;&gt;'DD FD'!J4,B57&lt;&gt;""),
VLOOKUP(B57,'DD FD'!R:S,2,FALSE),
"")</f>
        <v>PE</v>
      </c>
      <c r="BN4" s="215">
        <f>IF(AND(
B31='Dropdown Auswahl'!B3,
B53&lt;&gt;'DD FD'!C3,B53&lt;&gt;"",
B56&lt;&gt;'DD FD'!G3,B56&lt;&gt;"",
B55&lt;&gt;0,B55&lt;&gt;"",
B57&lt;&gt;'DD FD'!J3,B57&lt;&gt;'DD FD'!J4,B57&lt;&gt;"",
B58&lt;&gt;0,B58&lt;&gt;0),
ROUNDUP(B58,1),
"")</f>
        <v>80</v>
      </c>
      <c r="BO4" s="210" t="str">
        <f>IF(AND(
B31='Dropdown Auswahl'!B3,
B53&lt;&gt;'DD FD'!C3,B53&lt;&gt;"",
B56&lt;&gt;'DD FD'!G3,B56&lt;&gt;"",
B55&lt;&gt;0,B55&lt;&gt;"",
B59&lt;&gt;'DD FD'!T3,B59&lt;&gt;'DD FD'!T4,B59&lt;&gt;""),
VLOOKUP(B59,'DD FD'!AB:AC,2,FALSE),
"")</f>
        <v>rPE (PCR)</v>
      </c>
      <c r="BP4" s="215">
        <f>IF(AND(
B31='Dropdown Auswahl'!B3,
B53&lt;&gt;'DD FD'!C3,B53&lt;&gt;"",
B56&lt;&gt;'DD FD'!G3,B56&lt;&gt;"",
B55&lt;&gt;0,B55&lt;&gt;"",
B59&lt;&gt;'DD FD'!T3,B59&lt;&gt;'DD FD'!T4,B59&lt;&gt;"",
B60&lt;&gt;0,B60&lt;&gt;""),
ROUNDUP(B60,1),
"")</f>
        <v>20</v>
      </c>
      <c r="BQ4" s="210" t="str">
        <f>IF(AND(
B31='Dropdown Auswahl'!B3,
B53&lt;&gt;'DD FD'!C3,B53&lt;&gt;"",
B56&lt;&gt;'DD FD'!G3,B56&lt;&gt;"",
B55&lt;&gt;0,B55&lt;&gt;"",
B61&lt;&gt;'DD FD'!AD3,B61&lt;&gt;'DD FD'!AD4,B61&lt;&gt;""),
VLOOKUP(B61,'DD FD'!AD:AE,2,FALSE),
"")</f>
        <v/>
      </c>
      <c r="BR4" s="216" t="str">
        <f>IF(AND(
B31='Dropdown Auswahl'!B3,
B53&lt;&gt;'DD FD'!C3,B53&lt;&gt;"",
B56&lt;&gt;'DD FD'!G3,B56&lt;&gt;"",
B55&lt;&gt;0,B55&lt;&gt;"",
B61&lt;&gt;'DD FD'!AD3,B61&lt;&gt;'DD FD'!AD4,B61&lt;&gt;"",
B62&lt;&gt;0,B62&lt;&gt;""),
ROUNDUP(B62,1),
"")</f>
        <v/>
      </c>
      <c r="BS4" s="212" t="str">
        <f>IF(AND(
B31='Dropdown Auswahl'!B3,
F53&lt;&gt;'DD FD'!C3,F53&lt;&gt;""),
VLOOKUP(F53,'DD FD'!C:D,2,FALSE),
"")</f>
        <v/>
      </c>
      <c r="BT4" s="213" t="str">
        <f>IF(AND(
B31='Dropdown Auswahl'!B3,
F53&lt;&gt;'DD FD'!C3,F53&lt;&gt;"",
F56&lt;&gt;'DD FD'!G3,F56&lt;&gt;""),
VLOOKUP(F56,'DD FD'!G:I,3,FALSE),
"")</f>
        <v/>
      </c>
      <c r="BU4" s="224" t="str">
        <f>IF(AND(
B31='Dropdown Auswahl'!B3,
F53&lt;&gt;'DD FD'!C3,F53&lt;&gt;"",
F55&lt;&gt;0,F55&lt;&gt;""),
ROUNDUP(F55,4),
"")</f>
        <v/>
      </c>
      <c r="BV4" s="224" t="str">
        <f>IF(AND(
B31='Dropdown Auswahl'!B3,
F56&lt;&gt;"",F56&lt;&gt;'Dropdown Auswahl'!B2,
F54='Dropdown Auswahl'!A2),
"X","")</f>
        <v/>
      </c>
      <c r="BW4" s="224" t="str">
        <f>IF(AND(B31='Dropdown Auswahl'!B3,B32='Dropdown Auswahl'!B3,F56&lt;&gt;"",F56&lt;&gt;'Dropdown Auswahl'!B2),"X","")</f>
        <v/>
      </c>
      <c r="BX4" s="213" t="str">
        <f>IF(AND(
B31='Dropdown Auswahl'!B3,
F53&lt;&gt;'DD FD'!C3,F53&lt;&gt;"",
F56&lt;&gt;'DD FD'!G3,F56&lt;&gt;"",
F55&lt;&gt;0,F55&lt;&gt;"",
F57&lt;&gt;'DD FD'!J3,F57&lt;&gt;'DD FD'!J4,F57&lt;&gt;""),
VLOOKUP(F57,'DD FD'!R:S,2,FALSE),
"")</f>
        <v/>
      </c>
      <c r="BY4" s="226" t="str">
        <f>IF(AND(
B31='Dropdown Auswahl'!B3,
F53&lt;&gt;'DD FD'!C3,F53&lt;&gt;"",
F56&lt;&gt;'DD FD'!G3,F56&lt;&gt;"",
F55&lt;&gt;0,F55&lt;&gt;"",
F57&lt;&gt;'DD FD'!J3,F57&lt;&gt;'DD FD'!J4,F57&lt;&gt;"",
F58&lt;&gt;0,F58&lt;&gt;0),
ROUNDUP(F58,1),
"")</f>
        <v/>
      </c>
      <c r="BZ4" s="213" t="str">
        <f>IF(AND(
B31='Dropdown Auswahl'!B3,
F53&lt;&gt;'DD FD'!C3,F53&lt;&gt;"",
F56&lt;&gt;'DD FD'!G3,F56&lt;&gt;"",
F55&lt;&gt;0,F55&lt;&gt;"",
F59&lt;&gt;'DD FD'!T3,F59&lt;&gt;'DD FD'!T4,F59&lt;&gt;""),
VLOOKUP(F59,'DD FD'!AB:AC,2,FALSE),
"")</f>
        <v/>
      </c>
      <c r="CA4" s="226" t="str">
        <f>IF(AND(
B31='Dropdown Auswahl'!B3,
F53&lt;&gt;'DD FD'!C3,F53&lt;&gt;"",
F56&lt;&gt;'DD FD'!G3,F56&lt;&gt;"",
F55&lt;&gt;0,F55&lt;&gt;"",
F59&lt;&gt;'DD FD'!T3,F59&lt;&gt;'DD FD'!T4,F59&lt;&gt;"",
F60&lt;&gt;0,F60&lt;&gt;""),
ROUNDUP(F60,1),
"")</f>
        <v/>
      </c>
      <c r="CB4" s="213" t="str">
        <f>IF(AND(
B31='Dropdown Auswahl'!B3,
F53&lt;&gt;'DD FD'!C3,F53&lt;&gt;"",
F56&lt;&gt;'DD FD'!G3,F56&lt;&gt;"",
F55&lt;&gt;0,F55&lt;&gt;"",
F61&lt;&gt;'DD FD'!AD3,F61&lt;&gt;'DD FD'!AD4,F61&lt;&gt;""),
VLOOKUP(F61,'DD FD'!AD:AE,2,FALSE),
"")</f>
        <v/>
      </c>
      <c r="CC4" s="225" t="str">
        <f>IF(AND(
B31='Dropdown Auswahl'!B3,
F53&lt;&gt;'DD FD'!C3,F53&lt;&gt;"",
F56&lt;&gt;'DD FD'!G3,F56&lt;&gt;"",
F55&lt;&gt;0,F55&lt;&gt;"",
F61&lt;&gt;'DD FD'!AD3,F61&lt;&gt;'DD FD'!AD4,F61&lt;&gt;"",
F62&lt;&gt;0,F62&lt;&gt;""),
ROUNDUP(F62,1),
"")</f>
        <v/>
      </c>
      <c r="CD4" s="209" t="str">
        <f>IF(AND(
B31='Dropdown Auswahl'!B3,
J53&lt;&gt;'DD FD'!C3,J53&lt;&gt;""),
VLOOKUP(J53,'DD FD'!C:D,2,FALSE),
"")</f>
        <v/>
      </c>
      <c r="CE4" s="210" t="str">
        <f>IF(AND(
B31='Dropdown Auswahl'!B3,
J53&lt;&gt;'DD FD'!C3,J53&lt;&gt;"",
J56&lt;&gt;'DD FD'!G3,J56&lt;&gt;""),
VLOOKUP(J56,'DD FD'!G:I,3,FALSE),
"")</f>
        <v/>
      </c>
      <c r="CF4" s="207" t="str">
        <f>IF(AND(
B31='Dropdown Auswahl'!B3,
J53&lt;&gt;'DD FD'!C3,J53&lt;&gt;"",
J55&lt;&gt;0,J55&lt;&gt;""),
ROUNDUP(J55,4),
"")</f>
        <v/>
      </c>
      <c r="CG4" s="207" t="str">
        <f>IF(AND(
B31='Dropdown Auswahl'!B3,
J56&lt;&gt;"",J56&lt;&gt;'Dropdown Auswahl'!B2,
J54='Dropdown Auswahl'!A2),
"X","")</f>
        <v/>
      </c>
      <c r="CH4" s="207" t="str">
        <f>IF(AND(B31='Dropdown Auswahl'!B3,B32='Dropdown Auswahl'!B3,J56&lt;&gt;"",J56&lt;&gt;'Dropdown Auswahl'!B2),"X","")</f>
        <v/>
      </c>
      <c r="CI4" s="210" t="str">
        <f>IF(AND(
B31='Dropdown Auswahl'!B3,
J53&lt;&gt;'DD FD'!C3,J53&lt;&gt;"",
J56&lt;&gt;'DD FD'!G3,J56&lt;&gt;"",
J55&lt;&gt;0,J55&lt;&gt;"",
J57&lt;&gt;'DD FD'!J3,J57&lt;&gt;'DD FD'!J4,J57&lt;&gt;""),
VLOOKUP(J57,'DD FD'!R:S,2,FALSE),
"")</f>
        <v/>
      </c>
      <c r="CJ4" s="215" t="str">
        <f>IF(AND(
B31='Dropdown Auswahl'!B3,
J53&lt;&gt;'DD FD'!C3,J53&lt;&gt;"",
J56&lt;&gt;'DD FD'!G3,J56&lt;&gt;"",
J55&lt;&gt;0,J55&lt;&gt;"",
J57&lt;&gt;'DD FD'!J3,J57&lt;&gt;'DD FD'!J4,J57&lt;&gt;"",
J58&lt;&gt;0,J58&lt;&gt;0),
ROUNDUP(J58,1),
"")</f>
        <v/>
      </c>
      <c r="CK4" s="210" t="str">
        <f>IF(AND(
B31='Dropdown Auswahl'!B3,
J53&lt;&gt;'DD FD'!C3,J53&lt;&gt;"",
J56&lt;&gt;'DD FD'!G3,J56&lt;&gt;"",
J55&lt;&gt;0,J55&lt;&gt;"",
J59&lt;&gt;'DD FD'!T3,J59&lt;&gt;'DD FD'!T4,J59&lt;&gt;""),
VLOOKUP(J59,'DD FD'!AB:AC,2,FALSE),
"")</f>
        <v/>
      </c>
      <c r="CL4" s="215" t="str">
        <f>IF(AND(
B31='Dropdown Auswahl'!B3,
J53&lt;&gt;'DD FD'!C3,J53&lt;&gt;"",
J56&lt;&gt;'DD FD'!G3,J56&lt;&gt;"",
J55&lt;&gt;0,J55&lt;&gt;"",
J59&lt;&gt;'DD FD'!T3,J59&lt;&gt;'DD FD'!T4,J59&lt;&gt;"",
J60&lt;&gt;0,J60&lt;&gt;""),
ROUNDUP(J60,1),
"")</f>
        <v/>
      </c>
      <c r="CM4" s="210" t="str">
        <f>IF(AND(
B31='Dropdown Auswahl'!B3,
J53&lt;&gt;'DD FD'!C3,J53&lt;&gt;"",
J56&lt;&gt;'DD FD'!G3,J56&lt;&gt;"",
J55&lt;&gt;0,J55&lt;&gt;"",
J61&lt;&gt;'DD FD'!AD3,J61&lt;&gt;'DD FD'!AD4,J61&lt;&gt;""),
VLOOKUP(J61,'DD FD'!AD:AE,2,FALSE),
"")</f>
        <v/>
      </c>
      <c r="CN4" s="216" t="str">
        <f>IF(AND(
B31='Dropdown Auswahl'!B3,
J53&lt;&gt;'DD FD'!C3,J53&lt;&gt;"",
J56&lt;&gt;'DD FD'!G3,J56&lt;&gt;"",
J55&lt;&gt;0,J55&lt;&gt;"",
J61&lt;&gt;'DD FD'!AD3,J61&lt;&gt;'DD FD'!AD4,J61&lt;&gt;"",
J62&lt;&gt;0,J62&lt;&gt;""),
ROUNDUP(J62,1),
"")</f>
        <v/>
      </c>
      <c r="CO4" s="209" t="str">
        <f>IF(AND(
B33='Dropdown Auswahl'!B3,
B66&lt;&gt;'DD FD'!E3,B66&lt;&gt;""),
VLOOKUP(B66,'DD FD'!E:F,2,FALSE),
"")</f>
        <v>Etikett/Aufkleber</v>
      </c>
      <c r="CP4" s="210" t="str">
        <f>IF(AND(
B33='Dropdown Auswahl'!B3,
B66&lt;&gt;'DD FD'!E3,B66&lt;&gt;"",
B69&lt;&gt;'DD FD'!G3,B69&lt;&gt;""),
VLOOKUP(B69,'DD FD'!G:I,3,FALSE),
"")</f>
        <v>Papier, Pappe, Karton</v>
      </c>
      <c r="CQ4" s="207">
        <f>IF(AND(
B33='Dropdown Auswahl'!B3,
B66&lt;&gt;'DD FD'!E3,B66&lt;&gt;"",
B69&lt;&gt;'DD FD'!G3,B69&lt;&gt;"",
B68&lt;&gt;0,B68&lt;&gt;""),
ROUNDUP(B68,4),
"")</f>
        <v>1.7</v>
      </c>
      <c r="CR4" s="207" t="str">
        <f>IF(AND(
B33='Dropdown Auswahl'!B3,
B69&lt;&gt;"",B69&lt;&gt;'Dropdown Auswahl'!B2,
B67='Dropdown Auswahl'!A2),
"X","")</f>
        <v>X</v>
      </c>
      <c r="CS4" s="207" t="str">
        <f>IF(AND(B33='Dropdown Auswahl'!B3,B34='Dropdown Auswahl'!B3,B69&lt;&gt;"",B69&lt;&gt;'Dropdown Auswahl'!B2),"X","")</f>
        <v/>
      </c>
      <c r="CT4" s="210" t="str">
        <f>IF(AND(
B33='Dropdown Auswahl'!B3,
B66&lt;&gt;'DD FD'!E3,B66&lt;&gt;"",
B69&lt;&gt;'DD FD'!G3,B69&lt;&gt;"",
B68&lt;&gt;0,B68&lt;&gt;"",
B70&lt;&gt;'DD FD'!J3,B70&lt;&gt;'DD FD'!J4,B70&lt;&gt;""),
VLOOKUP(B70,'DD FD'!R:S,2,FALSE),
"")</f>
        <v>Frischfaser</v>
      </c>
      <c r="CU4" s="215">
        <f>IF(AND(
B33='Dropdown Auswahl'!B3,
B66&lt;&gt;'DD FD'!E3,B66&lt;&gt;"",
B69&lt;&gt;'DD FD'!G3,B69&lt;&gt;"",
B68&lt;&gt;0,B68&lt;&gt;"",
B70&lt;&gt;'DD FD'!J3,B70&lt;&gt;'DD FD'!J4,B70&lt;&gt;"",
B71&lt;&gt;0,B71&lt;&gt;0),
ROUNDUP(B71,1),
"")</f>
        <v>100</v>
      </c>
      <c r="CV4" s="210" t="str">
        <f>IF(AND(
B33='Dropdown Auswahl'!B3,
B66&lt;&gt;'DD FD'!E3,B66&lt;&gt;"",
B69&lt;&gt;'DD FD'!G3,B69&lt;&gt;"",
B68&lt;&gt;0,B68&lt;&gt;"",
B72&lt;&gt;'DD FD'!T3,B72&lt;&gt;'DD FD'!T4,B72&lt;&gt;""),
VLOOKUP(B72,'DD FD'!AB:AC,2,FALSE),
"")</f>
        <v/>
      </c>
      <c r="CW4" s="215" t="str">
        <f>IF(AND(
B33='Dropdown Auswahl'!B3,
B66&lt;&gt;'DD FD'!E3,B66&lt;&gt;"",
B69&lt;&gt;'DD FD'!G3,B69&lt;&gt;"",
B68&lt;&gt;0,B68&lt;&gt;"",
B72&lt;&gt;'DD FD'!T3,B72&lt;&gt;'DD FD'!T4,B72&lt;&gt;"",
B73&lt;&gt;0,B73&lt;&gt;""),
ROUNDUP(B73,1),
"")</f>
        <v/>
      </c>
      <c r="CX4" s="210" t="str">
        <f>IF(AND(
B33='Dropdown Auswahl'!B3,
B66&lt;&gt;'DD FD'!E3,B66&lt;&gt;"",
B69&lt;&gt;'DD FD'!G3,B69&lt;&gt;"",
B68&lt;&gt;0,B68&lt;&gt;"",
B74&lt;&gt;'DD FD'!AD3,B74&lt;&gt;'DD FD'!AD4,B74&lt;&gt;""),
VLOOKUP(B74,'DD FD'!AD:AE,2,FALSE),
"")</f>
        <v/>
      </c>
      <c r="CY4" s="216" t="str">
        <f>IF(AND(
B33='Dropdown Auswahl'!B3,
B66&lt;&gt;'DD FD'!E3,B66&lt;&gt;"",
B69&lt;&gt;'DD FD'!G3,B69&lt;&gt;"",
B68&lt;&gt;0,B68&lt;&gt;"",
B74&lt;&gt;'DD FD'!AD3,B74&lt;&gt;'DD FD'!AD4,B74&lt;&gt;"",
B75&lt;&gt;0,B75&lt;&gt;""),
ROUNDUP(B75,1),
"")</f>
        <v/>
      </c>
      <c r="CZ4" s="212" t="str">
        <f>IF(AND(
B33='Dropdown Auswahl'!B3,
F66&lt;&gt;'DD FD'!E3,F66&lt;&gt;""),
VLOOKUP(F66,'DD FD'!E:F,2,FALSE),
"")</f>
        <v/>
      </c>
      <c r="DA4" s="213" t="str">
        <f>IF(AND(
B33='Dropdown Auswahl'!B3,
F66&lt;&gt;'DD FD'!E3,F66&lt;&gt;"",
F69&lt;&gt;'DD FD'!G3,F69&lt;&gt;""),
VLOOKUP(F69,'DD FD'!G:I,3,FALSE),
"")</f>
        <v/>
      </c>
      <c r="DB4" s="224" t="str">
        <f>IF(AND(
B33='Dropdown Auswahl'!B3,
F66&lt;&gt;'DD FD'!E3,F66&lt;&gt;"",
F69&lt;&gt;'DD FD'!G3,F69&lt;&gt;"",
F68&lt;&gt;0,F68&lt;&gt;""),
ROUNDUP(F68,4),
"")</f>
        <v/>
      </c>
      <c r="DC4" s="224" t="str">
        <f>IF(AND(
B33='Dropdown Auswahl'!B3,
F69&lt;&gt;"",F69&lt;&gt;'Dropdown Auswahl'!B2,
F67='Dropdown Auswahl'!A2),
"X","")</f>
        <v/>
      </c>
      <c r="DD4" s="224" t="str">
        <f>IF(AND(B33='Dropdown Auswahl'!B3,B34='Dropdown Auswahl'!B3,F69&lt;&gt;"",F69&lt;&gt;'Dropdown Auswahl'!B2),"X","")</f>
        <v/>
      </c>
      <c r="DE4" s="213" t="str">
        <f>IF(AND(
B33='Dropdown Auswahl'!B3,
F66&lt;&gt;'DD FD'!E3,F66&lt;&gt;"",
F69&lt;&gt;'DD FD'!G3,F69&lt;&gt;"",
F68&lt;&gt;0,F68&lt;&gt;"",
F70&lt;&gt;'DD FD'!J3,F70&lt;&gt;'DD FD'!J4,F70&lt;&gt;""),
VLOOKUP(F70,'DD FD'!R:S,2,FALSE),
"")</f>
        <v/>
      </c>
      <c r="DF4" s="226" t="str">
        <f>IF(AND(
B33='Dropdown Auswahl'!B3,
F66&lt;&gt;'DD FD'!E3,F66&lt;&gt;"",
F69&lt;&gt;'DD FD'!G3,F69&lt;&gt;"",
F68&lt;&gt;0,F68&lt;&gt;"",
F70&lt;&gt;'DD FD'!J3,F70&lt;&gt;'DD FD'!J4,F70&lt;&gt;"",
F71&lt;&gt;0,F71&lt;&gt;0),
ROUNDUP(F71,1),
"")</f>
        <v/>
      </c>
      <c r="DG4" s="213" t="str">
        <f>IF(AND(
B33='Dropdown Auswahl'!B3,
F66&lt;&gt;'DD FD'!E3,F66&lt;&gt;"",
F69&lt;&gt;'DD FD'!G3,F69&lt;&gt;"",
F68&lt;&gt;0,F68&lt;&gt;"",
F72&lt;&gt;'DD FD'!T3,F72&lt;&gt;'DD FD'!T4,F72&lt;&gt;""),
VLOOKUP(F72,'DD FD'!AB:AC,2,FALSE),
"")</f>
        <v/>
      </c>
      <c r="DH4" s="226" t="str">
        <f>IF(AND(
B33='Dropdown Auswahl'!B3,
F66&lt;&gt;'DD FD'!E3,F66&lt;&gt;"",
F69&lt;&gt;'DD FD'!G3,F69&lt;&gt;"",
F68&lt;&gt;0,F68&lt;&gt;"",
F72&lt;&gt;'DD FD'!T3,F72&lt;&gt;'DD FD'!T4,F72&lt;&gt;"",
F73&lt;&gt;0,F73&lt;&gt;""),
ROUNDUP(F73,1),
"")</f>
        <v/>
      </c>
      <c r="DI4" s="213" t="str">
        <f>IF(AND(
B33='Dropdown Auswahl'!B3,
F66&lt;&gt;'DD FD'!E3,F66&lt;&gt;"",
F69&lt;&gt;'DD FD'!G3,F69&lt;&gt;"",
F68&lt;&gt;0,F68&lt;&gt;"",
F74&lt;&gt;'DD FD'!AD3,F74&lt;&gt;'DD FD'!AD4,F74&lt;&gt;""),
VLOOKUP(F74,'DD FD'!AD:AE,2,FALSE),
"")</f>
        <v/>
      </c>
      <c r="DJ4" s="225" t="str">
        <f>IF(AND(
B33='Dropdown Auswahl'!B3,
F66&lt;&gt;'DD FD'!E3,F66&lt;&gt;"",
F69&lt;&gt;'DD FD'!G3,F69&lt;&gt;"",
F68&lt;&gt;0,F68&lt;&gt;"",
F74&lt;&gt;'DD FD'!AD3,F74&lt;&gt;'DD FD'!AD4,F74&lt;&gt;"",
F75&lt;&gt;0,F75&lt;&gt;""),
ROUNDUP(F75,1),
"")</f>
        <v/>
      </c>
      <c r="DK4" s="212" t="str">
        <f>IF(AND(
B33='Dropdown Auswahl'!B3,
J66&lt;&gt;'DD FD'!E3,J66&lt;&gt;""),
VLOOKUP(J66,'DD FD'!E:F,2,FALSE),
"")</f>
        <v/>
      </c>
      <c r="DL4" s="213" t="str">
        <f>IF(AND(
B33='Dropdown Auswahl'!B3,
J66&lt;&gt;'DD FD'!E3,J66&lt;&gt;"",
J69&lt;&gt;'DD FD'!G3,J69&lt;&gt;""),
VLOOKUP(J69,'DD FD'!G:I,3,FALSE),
"")</f>
        <v/>
      </c>
      <c r="DM4" s="224" t="str">
        <f>IF(AND(
B33='Dropdown Auswahl'!B3,
J66&lt;&gt;'DD FD'!E3,J66&lt;&gt;"",
J69&lt;&gt;'DD FD'!G3,J69&lt;&gt;"",
J68&lt;&gt;0,J68&lt;&gt;""),
ROUNDUP(J68,4),
"")</f>
        <v/>
      </c>
      <c r="DN4" s="224" t="str">
        <f>IF(AND(
B33='Dropdown Auswahl'!B3,
J69&lt;&gt;"",J69&lt;&gt;'Dropdown Auswahl'!B2,
J67='Dropdown Auswahl'!A2),
"X","")</f>
        <v/>
      </c>
      <c r="DO4" s="224" t="str">
        <f>IF(AND(B33='Dropdown Auswahl'!B3,B34='Dropdown Auswahl'!B3,J69&lt;&gt;"",J69&lt;&gt;'Dropdown Auswahl'!B2),"X","")</f>
        <v/>
      </c>
      <c r="DP4" s="213" t="str">
        <f>IF(AND(
B33='Dropdown Auswahl'!B3,
J66&lt;&gt;'DD FD'!E3,J66&lt;&gt;"",
J69&lt;&gt;'DD FD'!G3,J69&lt;&gt;"",
J68&lt;&gt;0,J68&lt;&gt;"",
J70&lt;&gt;'DD FD'!J3,J70&lt;&gt;'DD FD'!J4,J70&lt;&gt;""),
VLOOKUP(J70,'DD FD'!R:S,2,FALSE),
"")</f>
        <v/>
      </c>
      <c r="DQ4" s="226" t="str">
        <f>IF(AND(
B33='Dropdown Auswahl'!B3,
J66&lt;&gt;'DD FD'!E3,J66&lt;&gt;"",
J69&lt;&gt;'DD FD'!G3,J69&lt;&gt;"",
J68&lt;&gt;0,J68&lt;&gt;"",
J70&lt;&gt;'DD FD'!J3,J70&lt;&gt;'DD FD'!J4,J70&lt;&gt;"",
J71&lt;&gt;0,J71&lt;&gt;0),
ROUNDUP(J71,1),
"")</f>
        <v/>
      </c>
      <c r="DR4" s="213" t="str">
        <f>IF(AND(
B33='Dropdown Auswahl'!B3,
J66&lt;&gt;'DD FD'!E3,J66&lt;&gt;"",
J69&lt;&gt;'DD FD'!G3,J69&lt;&gt;"",
J68&lt;&gt;0,J68&lt;&gt;"",
J72&lt;&gt;'DD FD'!T3,J72&lt;&gt;'DD FD'!T4,J72&lt;&gt;""),
VLOOKUP(J72,'DD FD'!AB:AC,2,FALSE),
"")</f>
        <v/>
      </c>
      <c r="DS4" s="226" t="str">
        <f>IF(AND(
B33='Dropdown Auswahl'!B3,
J66&lt;&gt;'DD FD'!E3,J66&lt;&gt;"",
J69&lt;&gt;'DD FD'!G3,J69&lt;&gt;"",
J68&lt;&gt;0,J68&lt;&gt;"",
J72&lt;&gt;'DD FD'!T3,J72&lt;&gt;'DD FD'!T4,J72&lt;&gt;"",
J73&lt;&gt;0,J73&lt;&gt;""),
ROUNDUP(J73,1),
"")</f>
        <v/>
      </c>
      <c r="DT4" s="213" t="str">
        <f>IF(AND(
B33='Dropdown Auswahl'!B3,
J66&lt;&gt;'DD FD'!E3,J66&lt;&gt;"",
J69&lt;&gt;'DD FD'!G3,J69&lt;&gt;"",
J68&lt;&gt;0,J68&lt;&gt;"",
J74&lt;&gt;'DD FD'!AD3,J74&lt;&gt;'DD FD'!AD4,J74&lt;&gt;""),
VLOOKUP(J74,'DD FD'!AD:AE,2,FALSE),
"")</f>
        <v/>
      </c>
      <c r="DU4" s="225" t="str">
        <f>IF(AND(
B33='Dropdown Auswahl'!B3,
J66&lt;&gt;'DD FD'!E3,J66&lt;&gt;"",
J69&lt;&gt;'DD FD'!G3,J69&lt;&gt;"",
J68&lt;&gt;0,J68&lt;&gt;"",
J74&lt;&gt;'DD FD'!AD3,J74&lt;&gt;'DD FD'!AD4,J74&lt;&gt;"",
J75&lt;&gt;0,J75&lt;&gt;""),
ROUNDUP(J75,1),
"")</f>
        <v/>
      </c>
      <c r="DV4" s="230" t="s">
        <v>1548</v>
      </c>
    </row>
    <row r="5" spans="1:126" ht="15.75" x14ac:dyDescent="0.2">
      <c r="A5" s="161" t="s">
        <v>433</v>
      </c>
      <c r="B5" s="787" t="s">
        <v>3898</v>
      </c>
      <c r="C5" s="787"/>
      <c r="D5" s="787"/>
      <c r="E5" s="787"/>
      <c r="F5" s="788"/>
      <c r="G5" s="827" t="s">
        <v>433</v>
      </c>
      <c r="H5" s="831"/>
      <c r="I5" s="787" t="s">
        <v>3898</v>
      </c>
      <c r="J5" s="787"/>
      <c r="K5" s="787"/>
      <c r="L5" s="788"/>
    </row>
    <row r="6" spans="1:126" ht="15.75" x14ac:dyDescent="0.2">
      <c r="A6" s="162" t="s">
        <v>3546</v>
      </c>
      <c r="B6" s="801" t="s">
        <v>3901</v>
      </c>
      <c r="C6" s="801"/>
      <c r="D6" s="801"/>
      <c r="E6" s="801"/>
      <c r="F6" s="802"/>
      <c r="G6" s="639" t="s">
        <v>3553</v>
      </c>
      <c r="H6" s="832"/>
      <c r="I6" s="801" t="s">
        <v>3899</v>
      </c>
      <c r="J6" s="801"/>
      <c r="K6" s="801"/>
      <c r="L6" s="802"/>
    </row>
    <row r="7" spans="1:126" ht="15.75" x14ac:dyDescent="0.2">
      <c r="A7" s="162" t="s">
        <v>3547</v>
      </c>
      <c r="B7" s="803" t="s">
        <v>2795</v>
      </c>
      <c r="C7" s="803"/>
      <c r="D7" s="803"/>
      <c r="E7" s="231" t="s">
        <v>3549</v>
      </c>
      <c r="F7" s="239"/>
      <c r="G7" s="639" t="s">
        <v>434</v>
      </c>
      <c r="H7" s="832"/>
      <c r="I7" s="801" t="s">
        <v>3900</v>
      </c>
      <c r="J7" s="801"/>
      <c r="K7" s="801"/>
      <c r="L7" s="802"/>
    </row>
    <row r="8" spans="1:126" ht="16.5" thickBot="1" x14ac:dyDescent="0.25">
      <c r="A8" s="163" t="s">
        <v>3548</v>
      </c>
      <c r="B8" s="783" t="s">
        <v>2795</v>
      </c>
      <c r="C8" s="783"/>
      <c r="D8" s="783"/>
      <c r="E8" s="233" t="s">
        <v>3549</v>
      </c>
      <c r="F8" s="240"/>
      <c r="G8" s="826" t="s">
        <v>3546</v>
      </c>
      <c r="H8" s="838"/>
      <c r="I8" s="809" t="s">
        <v>3901</v>
      </c>
      <c r="J8" s="809"/>
      <c r="K8" s="809"/>
      <c r="L8" s="810"/>
    </row>
    <row r="9" spans="1:126" ht="16.5" thickBot="1" x14ac:dyDescent="0.25">
      <c r="A9" s="784" t="s">
        <v>3542</v>
      </c>
      <c r="B9" s="785"/>
      <c r="C9" s="785"/>
      <c r="D9" s="785"/>
      <c r="E9" s="785"/>
      <c r="F9" s="786"/>
      <c r="G9" s="784" t="s">
        <v>3544</v>
      </c>
      <c r="H9" s="785"/>
      <c r="I9" s="785"/>
      <c r="J9" s="785"/>
      <c r="K9" s="785"/>
      <c r="L9" s="786"/>
    </row>
    <row r="10" spans="1:126" ht="15.75" x14ac:dyDescent="0.2">
      <c r="A10" s="161" t="s">
        <v>433</v>
      </c>
      <c r="B10" s="787"/>
      <c r="C10" s="787"/>
      <c r="D10" s="787"/>
      <c r="E10" s="787"/>
      <c r="F10" s="788"/>
      <c r="G10" s="827" t="s">
        <v>433</v>
      </c>
      <c r="H10" s="831"/>
      <c r="I10" s="787" t="s">
        <v>3898</v>
      </c>
      <c r="J10" s="787"/>
      <c r="K10" s="787"/>
      <c r="L10" s="788"/>
    </row>
    <row r="11" spans="1:126" ht="15.75" x14ac:dyDescent="0.2">
      <c r="A11" s="162" t="s">
        <v>3546</v>
      </c>
      <c r="B11" s="801"/>
      <c r="C11" s="801"/>
      <c r="D11" s="801"/>
      <c r="E11" s="801"/>
      <c r="F11" s="802"/>
      <c r="G11" s="639" t="s">
        <v>3553</v>
      </c>
      <c r="H11" s="832"/>
      <c r="I11" s="801" t="s">
        <v>3899</v>
      </c>
      <c r="J11" s="801"/>
      <c r="K11" s="801"/>
      <c r="L11" s="802"/>
    </row>
    <row r="12" spans="1:126" ht="15.75" x14ac:dyDescent="0.2">
      <c r="A12" s="162" t="s">
        <v>3547</v>
      </c>
      <c r="B12" s="803" t="s">
        <v>2796</v>
      </c>
      <c r="C12" s="803"/>
      <c r="D12" s="803"/>
      <c r="E12" s="231" t="s">
        <v>3549</v>
      </c>
      <c r="F12" s="239"/>
      <c r="G12" s="639" t="s">
        <v>434</v>
      </c>
      <c r="H12" s="832"/>
      <c r="I12" s="801" t="s">
        <v>3900</v>
      </c>
      <c r="J12" s="801"/>
      <c r="K12" s="801"/>
      <c r="L12" s="802"/>
      <c r="AJ12" s="104"/>
    </row>
    <row r="13" spans="1:126" ht="16.5" thickBot="1" x14ac:dyDescent="0.25">
      <c r="A13" s="163" t="s">
        <v>3548</v>
      </c>
      <c r="B13" s="783" t="s">
        <v>2796</v>
      </c>
      <c r="C13" s="783"/>
      <c r="D13" s="783"/>
      <c r="E13" s="233" t="s">
        <v>3549</v>
      </c>
      <c r="F13" s="240"/>
      <c r="G13" s="828"/>
      <c r="H13" s="829"/>
      <c r="I13" s="829"/>
      <c r="J13" s="829"/>
      <c r="K13" s="829"/>
      <c r="L13" s="830"/>
    </row>
    <row r="14" spans="1:126" ht="16.5" thickBot="1" x14ac:dyDescent="0.25">
      <c r="A14" s="784" t="s">
        <v>3543</v>
      </c>
      <c r="B14" s="785"/>
      <c r="C14" s="785"/>
      <c r="D14" s="785"/>
      <c r="E14" s="785"/>
      <c r="F14" s="786"/>
      <c r="G14" s="784" t="s">
        <v>3545</v>
      </c>
      <c r="H14" s="785"/>
      <c r="I14" s="785"/>
      <c r="J14" s="785"/>
      <c r="K14" s="785"/>
      <c r="L14" s="786"/>
    </row>
    <row r="15" spans="1:126" ht="15.75" x14ac:dyDescent="0.2">
      <c r="A15" s="161" t="s">
        <v>433</v>
      </c>
      <c r="B15" s="787"/>
      <c r="C15" s="787"/>
      <c r="D15" s="787"/>
      <c r="E15" s="787"/>
      <c r="F15" s="788"/>
      <c r="G15" s="827" t="s">
        <v>433</v>
      </c>
      <c r="H15" s="831"/>
      <c r="I15" s="787" t="s">
        <v>3898</v>
      </c>
      <c r="J15" s="787"/>
      <c r="K15" s="787"/>
      <c r="L15" s="788"/>
    </row>
    <row r="16" spans="1:126" ht="15.75" x14ac:dyDescent="0.2">
      <c r="A16" s="162" t="s">
        <v>3546</v>
      </c>
      <c r="B16" s="801"/>
      <c r="C16" s="801"/>
      <c r="D16" s="801"/>
      <c r="E16" s="801"/>
      <c r="F16" s="802"/>
      <c r="G16" s="639" t="s">
        <v>3553</v>
      </c>
      <c r="H16" s="832"/>
      <c r="I16" s="801" t="s">
        <v>3899</v>
      </c>
      <c r="J16" s="801"/>
      <c r="K16" s="801"/>
      <c r="L16" s="802"/>
    </row>
    <row r="17" spans="1:12" ht="15.75" x14ac:dyDescent="0.2">
      <c r="A17" s="162" t="s">
        <v>3547</v>
      </c>
      <c r="B17" s="803" t="s">
        <v>2796</v>
      </c>
      <c r="C17" s="803"/>
      <c r="D17" s="803"/>
      <c r="E17" s="231" t="s">
        <v>3549</v>
      </c>
      <c r="F17" s="239"/>
      <c r="G17" s="639" t="s">
        <v>434</v>
      </c>
      <c r="H17" s="832"/>
      <c r="I17" s="801" t="s">
        <v>3900</v>
      </c>
      <c r="J17" s="801"/>
      <c r="K17" s="801"/>
      <c r="L17" s="802"/>
    </row>
    <row r="18" spans="1:12" ht="16.5" thickBot="1" x14ac:dyDescent="0.25">
      <c r="A18" s="163" t="s">
        <v>3548</v>
      </c>
      <c r="B18" s="783" t="s">
        <v>2796</v>
      </c>
      <c r="C18" s="783"/>
      <c r="D18" s="783"/>
      <c r="E18" s="233" t="s">
        <v>3549</v>
      </c>
      <c r="F18" s="240"/>
      <c r="G18" s="828"/>
      <c r="H18" s="829"/>
      <c r="I18" s="829"/>
      <c r="J18" s="829"/>
      <c r="K18" s="829"/>
      <c r="L18" s="830"/>
    </row>
    <row r="19" spans="1:12" ht="16.5" thickBot="1" x14ac:dyDescent="0.25">
      <c r="A19" s="806" t="s">
        <v>3550</v>
      </c>
      <c r="B19" s="807"/>
      <c r="C19" s="807"/>
      <c r="D19" s="807"/>
      <c r="E19" s="807"/>
      <c r="F19" s="808"/>
      <c r="G19" s="789" t="s">
        <v>3555</v>
      </c>
      <c r="H19" s="790"/>
      <c r="I19" s="790"/>
      <c r="J19" s="790"/>
      <c r="K19" s="790"/>
      <c r="L19" s="791"/>
    </row>
    <row r="20" spans="1:12" ht="15.75" customHeight="1" x14ac:dyDescent="0.2">
      <c r="A20" s="827" t="s">
        <v>3551</v>
      </c>
      <c r="B20" s="787" t="s">
        <v>3907</v>
      </c>
      <c r="C20" s="787"/>
      <c r="D20" s="787"/>
      <c r="E20" s="787"/>
      <c r="F20" s="788"/>
      <c r="G20" s="672" t="s">
        <v>3556</v>
      </c>
      <c r="H20" s="811"/>
      <c r="I20" s="811"/>
      <c r="J20" s="811"/>
      <c r="K20" s="847" t="s">
        <v>3902</v>
      </c>
      <c r="L20" s="848"/>
    </row>
    <row r="21" spans="1:12" ht="15.75" customHeight="1" x14ac:dyDescent="0.2">
      <c r="A21" s="639"/>
      <c r="B21" s="801"/>
      <c r="C21" s="801"/>
      <c r="D21" s="801"/>
      <c r="E21" s="801"/>
      <c r="F21" s="802"/>
      <c r="G21" s="812" t="s">
        <v>3557</v>
      </c>
      <c r="H21" s="813"/>
      <c r="I21" s="813"/>
      <c r="J21" s="813"/>
      <c r="K21" s="823" t="s">
        <v>3903</v>
      </c>
      <c r="L21" s="824"/>
    </row>
    <row r="22" spans="1:12" ht="15.75" customHeight="1" x14ac:dyDescent="0.2">
      <c r="A22" s="639" t="s">
        <v>3552</v>
      </c>
      <c r="B22" s="801" t="s">
        <v>3901</v>
      </c>
      <c r="C22" s="801"/>
      <c r="D22" s="801"/>
      <c r="E22" s="801"/>
      <c r="F22" s="802"/>
      <c r="G22" s="812" t="s">
        <v>3558</v>
      </c>
      <c r="H22" s="813"/>
      <c r="I22" s="813"/>
      <c r="J22" s="813"/>
      <c r="K22" s="823" t="s">
        <v>3904</v>
      </c>
      <c r="L22" s="824"/>
    </row>
    <row r="23" spans="1:12" ht="15.75" customHeight="1" x14ac:dyDescent="0.2">
      <c r="A23" s="639"/>
      <c r="B23" s="801"/>
      <c r="C23" s="801"/>
      <c r="D23" s="801"/>
      <c r="E23" s="801"/>
      <c r="F23" s="802"/>
      <c r="G23" s="812" t="s">
        <v>3559</v>
      </c>
      <c r="H23" s="813"/>
      <c r="I23" s="813"/>
      <c r="J23" s="813"/>
      <c r="K23" s="823" t="s">
        <v>3905</v>
      </c>
      <c r="L23" s="824"/>
    </row>
    <row r="24" spans="1:12" ht="16.5" customHeight="1" thickBot="1" x14ac:dyDescent="0.25">
      <c r="A24" s="826"/>
      <c r="B24" s="809"/>
      <c r="C24" s="809"/>
      <c r="D24" s="809"/>
      <c r="E24" s="809"/>
      <c r="F24" s="810"/>
      <c r="G24" s="673" t="s">
        <v>3560</v>
      </c>
      <c r="H24" s="825"/>
      <c r="I24" s="825"/>
      <c r="J24" s="825"/>
      <c r="K24" s="849" t="s">
        <v>3906</v>
      </c>
      <c r="L24" s="850"/>
    </row>
    <row r="25" spans="1:12" ht="16.5" thickBot="1" x14ac:dyDescent="0.25">
      <c r="A25" s="789" t="s">
        <v>3565</v>
      </c>
      <c r="B25" s="790"/>
      <c r="C25" s="790"/>
      <c r="D25" s="790"/>
      <c r="E25" s="790"/>
      <c r="F25" s="790"/>
      <c r="G25" s="790"/>
      <c r="H25" s="790"/>
      <c r="I25" s="790"/>
      <c r="J25" s="790"/>
      <c r="K25" s="790"/>
      <c r="L25" s="791"/>
    </row>
    <row r="26" spans="1:12" ht="15.75" customHeight="1" x14ac:dyDescent="0.25">
      <c r="A26" s="262" t="s">
        <v>3567</v>
      </c>
      <c r="B26" s="804" t="s">
        <v>3688</v>
      </c>
      <c r="C26" s="804"/>
      <c r="D26" s="805"/>
      <c r="E26" s="841" t="s">
        <v>3561</v>
      </c>
      <c r="F26" s="842"/>
      <c r="G26" s="842"/>
      <c r="H26" s="842"/>
      <c r="I26" s="842"/>
      <c r="J26" s="842"/>
      <c r="K26" s="842"/>
      <c r="L26" s="843"/>
    </row>
    <row r="27" spans="1:12" ht="15.75" customHeight="1" x14ac:dyDescent="0.25">
      <c r="A27" s="261" t="s">
        <v>3751</v>
      </c>
      <c r="B27" s="866"/>
      <c r="C27" s="867"/>
      <c r="D27" s="868"/>
      <c r="E27" s="814"/>
      <c r="F27" s="815"/>
      <c r="G27" s="815"/>
      <c r="H27" s="815"/>
      <c r="I27" s="815"/>
      <c r="J27" s="815"/>
      <c r="K27" s="815"/>
      <c r="L27" s="816"/>
    </row>
    <row r="28" spans="1:12" ht="15.75" customHeight="1" thickBot="1" x14ac:dyDescent="0.3">
      <c r="A28" s="248" t="s">
        <v>3568</v>
      </c>
      <c r="B28" s="799">
        <v>44044</v>
      </c>
      <c r="C28" s="799"/>
      <c r="D28" s="800"/>
      <c r="E28" s="814"/>
      <c r="F28" s="815"/>
      <c r="G28" s="815"/>
      <c r="H28" s="815"/>
      <c r="I28" s="815"/>
      <c r="J28" s="815"/>
      <c r="K28" s="815"/>
      <c r="L28" s="816"/>
    </row>
    <row r="29" spans="1:12" ht="15.75" customHeight="1" x14ac:dyDescent="0.25">
      <c r="A29" s="820" t="s">
        <v>3569</v>
      </c>
      <c r="B29" s="821"/>
      <c r="C29" s="821"/>
      <c r="D29" s="822"/>
      <c r="E29" s="814" t="s">
        <v>3562</v>
      </c>
      <c r="F29" s="815"/>
      <c r="G29" s="815"/>
      <c r="H29" s="815"/>
      <c r="I29" s="815"/>
      <c r="J29" s="815"/>
      <c r="K29" s="815"/>
      <c r="L29" s="816"/>
    </row>
    <row r="30" spans="1:12" ht="15.75" customHeight="1" x14ac:dyDescent="0.25">
      <c r="A30" s="234" t="s">
        <v>3571</v>
      </c>
      <c r="B30" s="797" t="s">
        <v>2794</v>
      </c>
      <c r="C30" s="797"/>
      <c r="D30" s="798"/>
      <c r="E30" s="814"/>
      <c r="F30" s="815"/>
      <c r="G30" s="815"/>
      <c r="H30" s="815"/>
      <c r="I30" s="815"/>
      <c r="J30" s="815"/>
      <c r="K30" s="815"/>
      <c r="L30" s="816"/>
    </row>
    <row r="31" spans="1:12" ht="15.75" customHeight="1" x14ac:dyDescent="0.25">
      <c r="A31" s="234" t="s">
        <v>3572</v>
      </c>
      <c r="B31" s="797" t="s">
        <v>2794</v>
      </c>
      <c r="C31" s="797"/>
      <c r="D31" s="798"/>
      <c r="E31" s="814"/>
      <c r="F31" s="815"/>
      <c r="G31" s="815"/>
      <c r="H31" s="815"/>
      <c r="I31" s="815"/>
      <c r="J31" s="815"/>
      <c r="K31" s="815"/>
      <c r="L31" s="816"/>
    </row>
    <row r="32" spans="1:12" ht="15.75" customHeight="1" x14ac:dyDescent="0.25">
      <c r="A32" s="249" t="s">
        <v>3570</v>
      </c>
      <c r="B32" s="748" t="s">
        <v>2794</v>
      </c>
      <c r="C32" s="749"/>
      <c r="D32" s="871"/>
      <c r="E32" s="814" t="s">
        <v>3563</v>
      </c>
      <c r="F32" s="815"/>
      <c r="G32" s="815"/>
      <c r="H32" s="815"/>
      <c r="I32" s="815"/>
      <c r="J32" s="815"/>
      <c r="K32" s="815"/>
      <c r="L32" s="816"/>
    </row>
    <row r="33" spans="1:18" ht="16.5" customHeight="1" x14ac:dyDescent="0.25">
      <c r="A33" s="234" t="s">
        <v>3573</v>
      </c>
      <c r="B33" s="797" t="s">
        <v>2794</v>
      </c>
      <c r="C33" s="797"/>
      <c r="D33" s="798"/>
      <c r="E33" s="814"/>
      <c r="F33" s="815"/>
      <c r="G33" s="815"/>
      <c r="H33" s="815"/>
      <c r="I33" s="815"/>
      <c r="J33" s="815"/>
      <c r="K33" s="815"/>
      <c r="L33" s="816"/>
    </row>
    <row r="34" spans="1:18" ht="16.5" customHeight="1" thickBot="1" x14ac:dyDescent="0.3">
      <c r="A34" s="242" t="s">
        <v>3570</v>
      </c>
      <c r="B34" s="754" t="s">
        <v>2795</v>
      </c>
      <c r="C34" s="869"/>
      <c r="D34" s="870"/>
      <c r="E34" s="814"/>
      <c r="F34" s="815"/>
      <c r="G34" s="815"/>
      <c r="H34" s="815"/>
      <c r="I34" s="815"/>
      <c r="J34" s="815"/>
      <c r="K34" s="815"/>
      <c r="L34" s="816"/>
    </row>
    <row r="35" spans="1:18" ht="16.5" customHeight="1" x14ac:dyDescent="0.25">
      <c r="A35" s="182" t="s">
        <v>3574</v>
      </c>
      <c r="B35" s="795" t="s">
        <v>2794</v>
      </c>
      <c r="C35" s="795"/>
      <c r="D35" s="796"/>
      <c r="E35" s="814" t="s">
        <v>3564</v>
      </c>
      <c r="F35" s="815"/>
      <c r="G35" s="815"/>
      <c r="H35" s="815"/>
      <c r="I35" s="815"/>
      <c r="J35" s="815"/>
      <c r="K35" s="815"/>
      <c r="L35" s="816"/>
    </row>
    <row r="36" spans="1:18" ht="33" customHeight="1" thickBot="1" x14ac:dyDescent="0.3">
      <c r="A36" s="423" t="s">
        <v>3575</v>
      </c>
      <c r="B36" s="839" t="s">
        <v>3691</v>
      </c>
      <c r="C36" s="840"/>
      <c r="D36" s="181">
        <f>IF(B36='DD FD'!AG4,1,
IF(B36='DD FD'!AG5,2,
IF(B36='DD FD'!AG6,3,
0)))</f>
        <v>1</v>
      </c>
      <c r="E36" s="817"/>
      <c r="F36" s="818"/>
      <c r="G36" s="818"/>
      <c r="H36" s="818"/>
      <c r="I36" s="818"/>
      <c r="J36" s="818"/>
      <c r="K36" s="818"/>
      <c r="L36" s="819"/>
    </row>
    <row r="37" spans="1:18" ht="16.5" thickBot="1" x14ac:dyDescent="0.25">
      <c r="A37" s="789" t="s">
        <v>3566</v>
      </c>
      <c r="B37" s="790"/>
      <c r="C37" s="790"/>
      <c r="D37" s="790"/>
      <c r="E37" s="790"/>
      <c r="F37" s="790"/>
      <c r="G37" s="790"/>
      <c r="H37" s="790"/>
      <c r="I37" s="790"/>
      <c r="J37" s="790"/>
      <c r="K37" s="790"/>
      <c r="L37" s="791"/>
    </row>
    <row r="38" spans="1:18" ht="16.5" thickBot="1" x14ac:dyDescent="0.3">
      <c r="A38" s="759" t="s">
        <v>3576</v>
      </c>
      <c r="B38" s="760"/>
      <c r="C38" s="760"/>
      <c r="D38" s="760"/>
      <c r="E38" s="760"/>
      <c r="F38" s="760"/>
      <c r="G38" s="760"/>
      <c r="H38" s="760"/>
      <c r="I38" s="760"/>
      <c r="J38" s="760"/>
      <c r="K38" s="760"/>
      <c r="L38" s="761"/>
      <c r="O38" s="250" t="s">
        <v>1647</v>
      </c>
    </row>
    <row r="39" spans="1:18" ht="16.5" thickBot="1" x14ac:dyDescent="0.3">
      <c r="A39" s="762" t="s">
        <v>3579</v>
      </c>
      <c r="B39" s="763"/>
      <c r="C39" s="763"/>
      <c r="D39" s="764"/>
      <c r="E39" s="762" t="s">
        <v>3580</v>
      </c>
      <c r="F39" s="763"/>
      <c r="G39" s="763"/>
      <c r="H39" s="764"/>
      <c r="I39" s="762" t="s">
        <v>3581</v>
      </c>
      <c r="J39" s="763"/>
      <c r="K39" s="763"/>
      <c r="L39" s="764"/>
      <c r="O39" s="250" t="s">
        <v>788</v>
      </c>
    </row>
    <row r="40" spans="1:18" ht="15.75" x14ac:dyDescent="0.25">
      <c r="A40" s="182" t="s">
        <v>3582</v>
      </c>
      <c r="B40" s="745" t="s">
        <v>3599</v>
      </c>
      <c r="C40" s="746"/>
      <c r="D40" s="747"/>
      <c r="E40" s="182" t="s">
        <v>3582</v>
      </c>
      <c r="F40" s="745" t="s">
        <v>3603</v>
      </c>
      <c r="G40" s="746"/>
      <c r="H40" s="747"/>
      <c r="I40" s="182" t="s">
        <v>3582</v>
      </c>
      <c r="J40" s="745" t="s">
        <v>2796</v>
      </c>
      <c r="K40" s="746"/>
      <c r="L40" s="747"/>
      <c r="O40" s="251" t="s">
        <v>1648</v>
      </c>
      <c r="P40" s="254">
        <f>SUM(
IF(AND(B43='DD FD'!$G$4,B41='Dropdown Auswahl'!$A$2),B42,0),
IF(AND(F43='DD FD'!$G$4,F41='Dropdown Auswahl'!$A$2),F42,0),
IF(AND(J43='DD FD'!$G$4,J41='Dropdown Auswahl'!$A$2),J42,0))</f>
        <v>0</v>
      </c>
      <c r="Q40" s="251" t="s">
        <v>1652</v>
      </c>
      <c r="R40" s="257">
        <f>SUM(
IF(AND(B43='DD FD'!$G$8,B41='Dropdown Auswahl'!$A$2),B42,0),
IF(AND(F43='DD FD'!$G$8,F41='Dropdown Auswahl'!$A$2),F42,0),
IF(AND(J43='DD FD'!$G$8,J41='Dropdown Auswahl'!$A$2),J42,0))</f>
        <v>0</v>
      </c>
    </row>
    <row r="41" spans="1:18" ht="15.75" x14ac:dyDescent="0.25">
      <c r="A41" s="265" t="s">
        <v>3583</v>
      </c>
      <c r="B41" s="748" t="s">
        <v>2794</v>
      </c>
      <c r="C41" s="749"/>
      <c r="D41" s="276">
        <f>IF(B41='Dropdown Auswahl'!$C$3,1,0)</f>
        <v>0</v>
      </c>
      <c r="E41" s="265" t="s">
        <v>3583</v>
      </c>
      <c r="F41" s="748" t="s">
        <v>2794</v>
      </c>
      <c r="G41" s="749"/>
      <c r="H41" s="276">
        <f>IF(F41='Dropdown Auswahl'!$C$3,1,0)</f>
        <v>0</v>
      </c>
      <c r="I41" s="265" t="s">
        <v>3583</v>
      </c>
      <c r="J41" s="748" t="s">
        <v>2794</v>
      </c>
      <c r="K41" s="749"/>
      <c r="L41" s="276">
        <f>IF(J41='Dropdown Auswahl'!$C$3,1,0)</f>
        <v>0</v>
      </c>
      <c r="O41" s="252" t="s">
        <v>1649</v>
      </c>
      <c r="P41" s="255">
        <f>SUM(
IF(AND(B43='DD FD'!$G$5,B41='Dropdown Auswahl'!$A$2),B42,0),
IF(AND(F43='DD FD'!$G$5,F41='Dropdown Auswahl'!$A$2),F42,0),
IF(AND(J43='DD FD'!$G$5,J41='Dropdown Auswahl'!$A$2),J42,0))</f>
        <v>18</v>
      </c>
      <c r="Q41" s="252" t="s">
        <v>1653</v>
      </c>
      <c r="R41" s="258">
        <f>SUM(
IF(AND(B43='DD FD'!$G$9,B41='Dropdown Auswahl'!$A$2),B42,0),
IF(AND(F43='DD FD'!$G$9,F41='Dropdown Auswahl'!$A$2),F42,0),
IF(AND(J43='DD FD'!$G$9,J41='Dropdown Auswahl'!$A$2),J42,0))</f>
        <v>0</v>
      </c>
    </row>
    <row r="42" spans="1:18" ht="15.75" x14ac:dyDescent="0.25">
      <c r="A42" s="183" t="s">
        <v>3584</v>
      </c>
      <c r="B42" s="752">
        <v>15</v>
      </c>
      <c r="C42" s="753"/>
      <c r="D42" s="168" t="s">
        <v>2478</v>
      </c>
      <c r="E42" s="183" t="s">
        <v>3584</v>
      </c>
      <c r="F42" s="752">
        <v>3</v>
      </c>
      <c r="G42" s="753"/>
      <c r="H42" s="168" t="s">
        <v>2478</v>
      </c>
      <c r="I42" s="183" t="s">
        <v>3584</v>
      </c>
      <c r="J42" s="752"/>
      <c r="K42" s="753"/>
      <c r="L42" s="168" t="s">
        <v>2478</v>
      </c>
      <c r="O42" s="252" t="s">
        <v>1650</v>
      </c>
      <c r="P42" s="255">
        <f>SUM(
IF(AND(B43='DD FD'!$G$6,B41='Dropdown Auswahl'!$A$2),B42,0),
IF(AND(F43='DD FD'!$G$6,F41='Dropdown Auswahl'!$A$2),F42,0),
IF(AND(J43='DD FD'!$G$6,J41='Dropdown Auswahl'!$A$2),J42,0))</f>
        <v>0</v>
      </c>
      <c r="Q42" s="252" t="s">
        <v>1654</v>
      </c>
      <c r="R42" s="258">
        <f>SUM(
IF(AND(B43='DD FD'!$G$10,B41='Dropdown Auswahl'!$A$2),B42,0),
IF(AND(F43='DD FD'!$G$10,F41='Dropdown Auswahl'!$A$2),F42,0),
IF(AND(J43='DD FD'!$G$10,J41='Dropdown Auswahl'!$A$2),J42,0))</f>
        <v>0</v>
      </c>
    </row>
    <row r="43" spans="1:18" ht="16.5" thickBot="1" x14ac:dyDescent="0.3">
      <c r="A43" s="184" t="s">
        <v>3585</v>
      </c>
      <c r="B43" s="754" t="s">
        <v>3627</v>
      </c>
      <c r="C43" s="755"/>
      <c r="D43" s="181">
        <f>IF(B43="",0,VLOOKUP(B43,'DD FD'!$G$3:$H$11,2,FALSE))</f>
        <v>2</v>
      </c>
      <c r="E43" s="184" t="s">
        <v>3585</v>
      </c>
      <c r="F43" s="754" t="s">
        <v>3627</v>
      </c>
      <c r="G43" s="755"/>
      <c r="H43" s="181">
        <f>IF(F43="",0,VLOOKUP(F43,'DD FD'!$G$3:$H$11,2,FALSE))</f>
        <v>2</v>
      </c>
      <c r="I43" s="184" t="s">
        <v>3585</v>
      </c>
      <c r="J43" s="754" t="s">
        <v>2796</v>
      </c>
      <c r="K43" s="755"/>
      <c r="L43" s="181">
        <f>IF(J43="",0,VLOOKUP(J43,'DD FD'!$G$3:$H$11,2,FALSE))</f>
        <v>0</v>
      </c>
      <c r="O43" s="253" t="s">
        <v>1651</v>
      </c>
      <c r="P43" s="256">
        <f>SUM(
IF(AND(B43='DD FD'!$G$7,B41='Dropdown Auswahl'!$A$2),B42,0),
IF(AND(F43='DD FD'!$G$7,F41='Dropdown Auswahl'!$A$2),F42,0),
IF(AND(J43='DD FD'!$G$7,J41='Dropdown Auswahl'!$A$2),J42,0))</f>
        <v>0</v>
      </c>
      <c r="Q43" s="253" t="s">
        <v>1655</v>
      </c>
      <c r="R43" s="259">
        <f>SUM(
IF(AND(B43='DD FD'!$G$11,B41='Dropdown Auswahl'!$A$2),B42,0),
IF(AND(F43='DD FD'!$G$11,F41='Dropdown Auswahl'!$A$2),F42,0),
IF(AND(J43='DD FD'!$G$11,J41='Dropdown Auswahl'!$A$2),J42,0))</f>
        <v>0</v>
      </c>
    </row>
    <row r="44" spans="1:18" ht="15.75" x14ac:dyDescent="0.25">
      <c r="A44" s="241" t="s">
        <v>3586</v>
      </c>
      <c r="B44" s="745" t="s">
        <v>126</v>
      </c>
      <c r="C44" s="746"/>
      <c r="D44" s="747"/>
      <c r="E44" s="241" t="s">
        <v>3586</v>
      </c>
      <c r="F44" s="745" t="s">
        <v>3695</v>
      </c>
      <c r="G44" s="746"/>
      <c r="H44" s="747"/>
      <c r="I44" s="241" t="s">
        <v>3586</v>
      </c>
      <c r="J44" s="745" t="s">
        <v>2796</v>
      </c>
      <c r="K44" s="746"/>
      <c r="L44" s="747"/>
    </row>
    <row r="45" spans="1:18" ht="16.5" thickBot="1" x14ac:dyDescent="0.3">
      <c r="A45" s="242" t="s">
        <v>3589</v>
      </c>
      <c r="B45" s="743">
        <v>100</v>
      </c>
      <c r="C45" s="744"/>
      <c r="D45" s="245" t="s">
        <v>1476</v>
      </c>
      <c r="E45" s="242" t="s">
        <v>3589</v>
      </c>
      <c r="F45" s="743"/>
      <c r="G45" s="744"/>
      <c r="H45" s="245" t="s">
        <v>1476</v>
      </c>
      <c r="I45" s="242" t="s">
        <v>3589</v>
      </c>
      <c r="J45" s="743"/>
      <c r="K45" s="744"/>
      <c r="L45" s="245" t="s">
        <v>1476</v>
      </c>
    </row>
    <row r="46" spans="1:18" ht="15.75" x14ac:dyDescent="0.25">
      <c r="A46" s="241" t="s">
        <v>3587</v>
      </c>
      <c r="B46" s="745" t="s">
        <v>3696</v>
      </c>
      <c r="C46" s="746"/>
      <c r="D46" s="747"/>
      <c r="E46" s="241" t="s">
        <v>3587</v>
      </c>
      <c r="F46" s="745" t="s">
        <v>1506</v>
      </c>
      <c r="G46" s="746"/>
      <c r="H46" s="747"/>
      <c r="I46" s="241" t="s">
        <v>3587</v>
      </c>
      <c r="J46" s="745" t="s">
        <v>2796</v>
      </c>
      <c r="K46" s="746"/>
      <c r="L46" s="747"/>
    </row>
    <row r="47" spans="1:18" ht="16.5" thickBot="1" x14ac:dyDescent="0.3">
      <c r="A47" s="242" t="s">
        <v>3589</v>
      </c>
      <c r="B47" s="743"/>
      <c r="C47" s="744"/>
      <c r="D47" s="245" t="s">
        <v>1476</v>
      </c>
      <c r="E47" s="242" t="s">
        <v>3589</v>
      </c>
      <c r="F47" s="743">
        <v>99.5</v>
      </c>
      <c r="G47" s="744"/>
      <c r="H47" s="245" t="s">
        <v>1476</v>
      </c>
      <c r="I47" s="242" t="s">
        <v>3589</v>
      </c>
      <c r="J47" s="743"/>
      <c r="K47" s="744"/>
      <c r="L47" s="245" t="s">
        <v>1476</v>
      </c>
    </row>
    <row r="48" spans="1:18" ht="15.75" x14ac:dyDescent="0.25">
      <c r="A48" s="243" t="s">
        <v>3588</v>
      </c>
      <c r="B48" s="756" t="s">
        <v>3694</v>
      </c>
      <c r="C48" s="757"/>
      <c r="D48" s="758"/>
      <c r="E48" s="243" t="s">
        <v>3588</v>
      </c>
      <c r="F48" s="756" t="s">
        <v>3671</v>
      </c>
      <c r="G48" s="757"/>
      <c r="H48" s="758"/>
      <c r="I48" s="243" t="s">
        <v>3588</v>
      </c>
      <c r="J48" s="756" t="s">
        <v>2796</v>
      </c>
      <c r="K48" s="757"/>
      <c r="L48" s="758"/>
    </row>
    <row r="49" spans="1:18" ht="16.5" thickBot="1" x14ac:dyDescent="0.3">
      <c r="A49" s="242" t="s">
        <v>3589</v>
      </c>
      <c r="B49" s="743"/>
      <c r="C49" s="744"/>
      <c r="D49" s="245" t="s">
        <v>1476</v>
      </c>
      <c r="E49" s="242" t="s">
        <v>3589</v>
      </c>
      <c r="F49" s="743">
        <v>0.5</v>
      </c>
      <c r="G49" s="744"/>
      <c r="H49" s="245" t="s">
        <v>1476</v>
      </c>
      <c r="I49" s="242" t="s">
        <v>3589</v>
      </c>
      <c r="J49" s="743"/>
      <c r="K49" s="744"/>
      <c r="L49" s="245" t="s">
        <v>1476</v>
      </c>
    </row>
    <row r="50" spans="1:18" ht="16.5" thickBot="1" x14ac:dyDescent="0.3">
      <c r="A50" s="214" t="s">
        <v>3590</v>
      </c>
      <c r="B50" s="780" t="str">
        <f>IF(OR($B$30='Dropdown Auswahl'!$B$4,B40="",B40='DD FD'!$A$3),"",
IF(OR(B42="",B42=0),"Weight of the constituent missing",
IF(OR(B43="",B43='DD FD'!$G$3),"No material selected",
IF(OR(B44="",B44='DD FD'!$J$3,B46="",B46='DD FD'!$J$3,B48="",B48='DD FD'!$AD$3),"Material/coating information not completed",
IF((B45+B47+B49)&lt;&gt;100,"Sum of shares not equal to 100%",
IF(AND(B44='DD FD'!$J$4,B45&lt;&gt;0),"Virgin share not plausible",
IF(AND(B46='DD FD'!$T$4,B47&lt;&gt;0),"Recycled share not plausible",
IF(AND(B48='DD FD'!$AD$4,B49&lt;&gt;0),"Coating share not plausible",
"Information is plausible"))))))))</f>
        <v>Information is plausible</v>
      </c>
      <c r="C50" s="781"/>
      <c r="D50" s="782"/>
      <c r="E50" s="217" t="s">
        <v>3590</v>
      </c>
      <c r="F50" s="780" t="str">
        <f>IF(OR($B$30='Dropdown Auswahl'!$B$4,F40="",F40='DD FD'!$A$3),"",
IF(OR(F42="",F42=0),"Weight of the constituent missing",
IF(OR(F43="",F43='DD FD'!$G$3),"No material selected",
IF(OR(F44="",F44='DD FD'!$J$3,F46="",F46='DD FD'!$J$3,F48="",F48='DD FD'!$AD$3),"Material/coating information not completed",
IF((F45+F47+F49)&lt;&gt;100,"Sum of shares not equal to 100%",
IF(AND(F44='DD FD'!$J$4,F45&lt;&gt;0),"Virgin share not plausible",
IF(AND(F46='DD FD'!$T$4,F47&lt;&gt;0),"Recycled share not plausible",
IF(AND(F48='DD FD'!$AD$4,F49&lt;&gt;0),"Coating share not plausible",
"Information is plausible"))))))))</f>
        <v>Information is plausible</v>
      </c>
      <c r="G50" s="781"/>
      <c r="H50" s="782"/>
      <c r="I50" s="217" t="s">
        <v>3590</v>
      </c>
      <c r="J50" s="780" t="str">
        <f>IF(OR($B$30='Dropdown Auswahl'!$B$4,J40="",J40='DD FD'!$A$3),"",
IF(OR(J42="",J42=0),"Weight of the constituent missing",
IF(OR(J43="",J43='DD FD'!$G$3),"No material selected",
IF(OR(J44="",J44='DD FD'!$J$3,J46="",J46='DD FD'!$J$3,J48="",J48='DD FD'!$AD$3),"Material/coating information not completed",
IF((J45+J47+J49)&lt;&gt;100,"Sum of shares not equal to 100%",
IF(AND(J44='DD FD'!$J$4,J45&lt;&gt;0),"Virgin share not plausible",
IF(AND(J46='DD FD'!$T$4,J47&lt;&gt;0),"Recycled share not plausible",
IF(AND(J48='DD FD'!$AD$4,J49&lt;&gt;0),"Coating share not plausible",
"Information is plausible"))))))))</f>
        <v/>
      </c>
      <c r="K50" s="781"/>
      <c r="L50" s="782"/>
      <c r="O50" s="250" t="s">
        <v>1647</v>
      </c>
    </row>
    <row r="51" spans="1:18" ht="16.5" thickBot="1" x14ac:dyDescent="0.3">
      <c r="A51" s="759" t="s">
        <v>3577</v>
      </c>
      <c r="B51" s="760"/>
      <c r="C51" s="760"/>
      <c r="D51" s="760"/>
      <c r="E51" s="760"/>
      <c r="F51" s="760"/>
      <c r="G51" s="760"/>
      <c r="H51" s="760"/>
      <c r="I51" s="760"/>
      <c r="J51" s="760"/>
      <c r="K51" s="760"/>
      <c r="L51" s="761"/>
      <c r="O51" s="250" t="s">
        <v>1656</v>
      </c>
    </row>
    <row r="52" spans="1:18" ht="16.5" thickBot="1" x14ac:dyDescent="0.3">
      <c r="A52" s="762" t="s">
        <v>3579</v>
      </c>
      <c r="B52" s="763"/>
      <c r="C52" s="763"/>
      <c r="D52" s="764"/>
      <c r="E52" s="762" t="s">
        <v>3580</v>
      </c>
      <c r="F52" s="763"/>
      <c r="G52" s="763"/>
      <c r="H52" s="764"/>
      <c r="I52" s="762" t="s">
        <v>3581</v>
      </c>
      <c r="J52" s="763"/>
      <c r="K52" s="763"/>
      <c r="L52" s="764"/>
      <c r="O52" s="251" t="s">
        <v>1657</v>
      </c>
      <c r="P52" s="254">
        <f>SUM(
IF(AND(B56='DD FD'!$G$4,B54='Dropdown Auswahl'!$A$2),B55,0),
IF(AND(F56='DD FD'!$G$4,F54='Dropdown Auswahl'!$A$2),F55,0),
IF(AND(J56='DD FD'!$G$4,J54='Dropdown Auswahl'!$A$2),J55,0))</f>
        <v>0</v>
      </c>
      <c r="Q52" s="251" t="s">
        <v>1658</v>
      </c>
      <c r="R52" s="257">
        <f>SUM(
IF(AND(B56='DD FD'!$G$8,B54='Dropdown Auswahl'!$A$2),B55,0),
IF(AND(F56='DD FD'!$G$8,F54='Dropdown Auswahl'!$A$2),F55,0),
IF(AND(J56='DD FD'!$G$8,J54='Dropdown Auswahl'!$A$2),J55,0))</f>
        <v>0</v>
      </c>
    </row>
    <row r="53" spans="1:18" ht="15.75" x14ac:dyDescent="0.25">
      <c r="A53" s="182" t="s">
        <v>3582</v>
      </c>
      <c r="B53" s="745" t="s">
        <v>3739</v>
      </c>
      <c r="C53" s="746"/>
      <c r="D53" s="747"/>
      <c r="E53" s="182" t="s">
        <v>3582</v>
      </c>
      <c r="F53" s="745" t="s">
        <v>2796</v>
      </c>
      <c r="G53" s="746"/>
      <c r="H53" s="747"/>
      <c r="I53" s="182" t="s">
        <v>3582</v>
      </c>
      <c r="J53" s="745" t="s">
        <v>2796</v>
      </c>
      <c r="K53" s="746"/>
      <c r="L53" s="747"/>
      <c r="O53" s="252" t="s">
        <v>1659</v>
      </c>
      <c r="P53" s="255">
        <f>SUM(
IF(AND(B56='DD FD'!$G$5,B54='Dropdown Auswahl'!$A$2),B55,0),
IF(AND(F56='DD FD'!$G$5,F54='Dropdown Auswahl'!$A$2),F55,0),
IF(AND(J56='DD FD'!$G$5,J54='Dropdown Auswahl'!$A$2),J55,0))</f>
        <v>9</v>
      </c>
      <c r="Q53" s="252" t="s">
        <v>1660</v>
      </c>
      <c r="R53" s="258">
        <f>SUM(
IF(AND(B56='DD FD'!$G$9,B54='Dropdown Auswahl'!$A$2),B55,0),
IF(AND(F56='DD FD'!$G$9,F54='Dropdown Auswahl'!$A$2),F55,0),
IF(AND(J56='DD FD'!$G$9,J54='Dropdown Auswahl'!$A$2),J55,0))</f>
        <v>0</v>
      </c>
    </row>
    <row r="54" spans="1:18" ht="15.75" x14ac:dyDescent="0.25">
      <c r="A54" s="265" t="s">
        <v>3583</v>
      </c>
      <c r="B54" s="750" t="s">
        <v>2794</v>
      </c>
      <c r="C54" s="751"/>
      <c r="D54" s="276">
        <f>IF(B54='Dropdown Auswahl'!$C$3,1,0)</f>
        <v>0</v>
      </c>
      <c r="E54" s="265" t="s">
        <v>3583</v>
      </c>
      <c r="F54" s="750" t="s">
        <v>2794</v>
      </c>
      <c r="G54" s="751"/>
      <c r="H54" s="276">
        <f>IF(F54='Dropdown Auswahl'!$C$3,1,0)</f>
        <v>0</v>
      </c>
      <c r="I54" s="265" t="s">
        <v>3583</v>
      </c>
      <c r="J54" s="750" t="s">
        <v>2794</v>
      </c>
      <c r="K54" s="751"/>
      <c r="L54" s="276">
        <f>IF(J54='Dropdown Auswahl'!$C$3,1,0)</f>
        <v>0</v>
      </c>
      <c r="O54" s="252" t="s">
        <v>1661</v>
      </c>
      <c r="P54" s="255">
        <f>SUM(
IF(AND(B56='DD FD'!$G$6,B54='Dropdown Auswahl'!$A$2),B55,0),
IF(AND(F56='DD FD'!$G$6,F54='Dropdown Auswahl'!$A$2),F55,0),
IF(AND(J56='DD FD'!$G$6,J54='Dropdown Auswahl'!$A$2),J55,0))</f>
        <v>0</v>
      </c>
      <c r="Q54" s="252" t="s">
        <v>1662</v>
      </c>
      <c r="R54" s="258">
        <f>SUM(
IF(AND(B56='DD FD'!$G$10,B54='Dropdown Auswahl'!$A$2),B55,0),
IF(AND(F56='DD FD'!$G$10,F54='Dropdown Auswahl'!$A$2),F55,0),
IF(AND(J56='DD FD'!$G$10,J54='Dropdown Auswahl'!$A$2),J55,0))</f>
        <v>0</v>
      </c>
    </row>
    <row r="55" spans="1:18" ht="15.75" x14ac:dyDescent="0.25">
      <c r="A55" s="183" t="s">
        <v>3584</v>
      </c>
      <c r="B55" s="752">
        <v>9</v>
      </c>
      <c r="C55" s="753"/>
      <c r="D55" s="168" t="s">
        <v>2478</v>
      </c>
      <c r="E55" s="183" t="s">
        <v>3584</v>
      </c>
      <c r="F55" s="752"/>
      <c r="G55" s="753"/>
      <c r="H55" s="168" t="s">
        <v>2478</v>
      </c>
      <c r="I55" s="183" t="s">
        <v>3584</v>
      </c>
      <c r="J55" s="752"/>
      <c r="K55" s="753"/>
      <c r="L55" s="168" t="s">
        <v>2478</v>
      </c>
      <c r="O55" s="253" t="s">
        <v>1663</v>
      </c>
      <c r="P55" s="256">
        <f>SUM(
IF(AND(B56='DD FD'!$G$7,B54='Dropdown Auswahl'!$A$2),B55,0),
IF(AND(F56='DD FD'!$G$7,F54='Dropdown Auswahl'!$A$2),F55,0),
IF(AND(J56='DD FD'!$G$7,J54='Dropdown Auswahl'!$A$2),J55,0))</f>
        <v>0</v>
      </c>
      <c r="Q55" s="253" t="s">
        <v>1664</v>
      </c>
      <c r="R55" s="259">
        <f>SUM(
IF(AND(B56='DD FD'!$G$11,B54='Dropdown Auswahl'!$A$2),B55,0),
IF(AND(F56='DD FD'!$G$11,F54='Dropdown Auswahl'!$A$2),F55,0),
IF(AND(J56='DD FD'!$G$11,J54='Dropdown Auswahl'!$A$2),J55,0))</f>
        <v>0</v>
      </c>
    </row>
    <row r="56" spans="1:18" ht="16.5" thickBot="1" x14ac:dyDescent="0.3">
      <c r="A56" s="184" t="s">
        <v>3585</v>
      </c>
      <c r="B56" s="754" t="s">
        <v>3627</v>
      </c>
      <c r="C56" s="755"/>
      <c r="D56" s="181">
        <f>IF(B56="",0,VLOOKUP(B56,'DD FD'!$G$3:$H$11,2,FALSE))</f>
        <v>2</v>
      </c>
      <c r="E56" s="184" t="s">
        <v>3585</v>
      </c>
      <c r="F56" s="754" t="s">
        <v>2796</v>
      </c>
      <c r="G56" s="755"/>
      <c r="H56" s="181">
        <f>IF(F56="",0,VLOOKUP(F56,'DD FD'!$G$3:$H$11,2,FALSE))</f>
        <v>0</v>
      </c>
      <c r="I56" s="184" t="s">
        <v>3585</v>
      </c>
      <c r="J56" s="754" t="s">
        <v>2796</v>
      </c>
      <c r="K56" s="755"/>
      <c r="L56" s="181">
        <f>IF(J56="",0,VLOOKUP(J56,'DD FD'!$G$3:$H$11,2,FALSE))</f>
        <v>0</v>
      </c>
    </row>
    <row r="57" spans="1:18" ht="15.75" x14ac:dyDescent="0.25">
      <c r="A57" s="241" t="s">
        <v>3586</v>
      </c>
      <c r="B57" s="745" t="s">
        <v>182</v>
      </c>
      <c r="C57" s="746"/>
      <c r="D57" s="747"/>
      <c r="E57" s="241" t="s">
        <v>3586</v>
      </c>
      <c r="F57" s="745" t="s">
        <v>2796</v>
      </c>
      <c r="G57" s="746"/>
      <c r="H57" s="747"/>
      <c r="I57" s="241" t="s">
        <v>3586</v>
      </c>
      <c r="J57" s="745" t="s">
        <v>2796</v>
      </c>
      <c r="K57" s="746"/>
      <c r="L57" s="747"/>
    </row>
    <row r="58" spans="1:18" ht="16.5" thickBot="1" x14ac:dyDescent="0.3">
      <c r="A58" s="242" t="s">
        <v>3589</v>
      </c>
      <c r="B58" s="743">
        <v>80</v>
      </c>
      <c r="C58" s="744"/>
      <c r="D58" s="245" t="s">
        <v>1476</v>
      </c>
      <c r="E58" s="242" t="s">
        <v>3589</v>
      </c>
      <c r="F58" s="743"/>
      <c r="G58" s="744"/>
      <c r="H58" s="245" t="s">
        <v>1476</v>
      </c>
      <c r="I58" s="242" t="s">
        <v>3589</v>
      </c>
      <c r="J58" s="743"/>
      <c r="K58" s="744"/>
      <c r="L58" s="245" t="s">
        <v>1476</v>
      </c>
    </row>
    <row r="59" spans="1:18" ht="15.75" x14ac:dyDescent="0.25">
      <c r="A59" s="241" t="s">
        <v>3587</v>
      </c>
      <c r="B59" s="745" t="s">
        <v>3654</v>
      </c>
      <c r="C59" s="746"/>
      <c r="D59" s="747"/>
      <c r="E59" s="241" t="s">
        <v>3587</v>
      </c>
      <c r="F59" s="745" t="s">
        <v>2796</v>
      </c>
      <c r="G59" s="746"/>
      <c r="H59" s="747"/>
      <c r="I59" s="241" t="s">
        <v>3587</v>
      </c>
      <c r="J59" s="745" t="s">
        <v>2796</v>
      </c>
      <c r="K59" s="746"/>
      <c r="L59" s="747"/>
    </row>
    <row r="60" spans="1:18" ht="16.5" thickBot="1" x14ac:dyDescent="0.3">
      <c r="A60" s="242" t="s">
        <v>3589</v>
      </c>
      <c r="B60" s="743">
        <v>20</v>
      </c>
      <c r="C60" s="744"/>
      <c r="D60" s="245" t="s">
        <v>1476</v>
      </c>
      <c r="E60" s="242" t="s">
        <v>3589</v>
      </c>
      <c r="F60" s="743"/>
      <c r="G60" s="744"/>
      <c r="H60" s="245" t="s">
        <v>1476</v>
      </c>
      <c r="I60" s="242" t="s">
        <v>3589</v>
      </c>
      <c r="J60" s="743"/>
      <c r="K60" s="744"/>
      <c r="L60" s="245" t="s">
        <v>1476</v>
      </c>
    </row>
    <row r="61" spans="1:18" ht="15.75" x14ac:dyDescent="0.25">
      <c r="A61" s="243" t="s">
        <v>3588</v>
      </c>
      <c r="B61" s="756" t="s">
        <v>3694</v>
      </c>
      <c r="C61" s="757"/>
      <c r="D61" s="758"/>
      <c r="E61" s="243" t="s">
        <v>3588</v>
      </c>
      <c r="F61" s="756" t="s">
        <v>2796</v>
      </c>
      <c r="G61" s="757"/>
      <c r="H61" s="758"/>
      <c r="I61" s="243" t="s">
        <v>3588</v>
      </c>
      <c r="J61" s="756" t="s">
        <v>2796</v>
      </c>
      <c r="K61" s="757"/>
      <c r="L61" s="758"/>
    </row>
    <row r="62" spans="1:18" ht="16.5" thickBot="1" x14ac:dyDescent="0.3">
      <c r="A62" s="242" t="s">
        <v>3589</v>
      </c>
      <c r="B62" s="743"/>
      <c r="C62" s="744"/>
      <c r="D62" s="245" t="s">
        <v>1476</v>
      </c>
      <c r="E62" s="242" t="s">
        <v>3589</v>
      </c>
      <c r="F62" s="743"/>
      <c r="G62" s="744"/>
      <c r="H62" s="245" t="s">
        <v>1476</v>
      </c>
      <c r="I62" s="242" t="s">
        <v>3589</v>
      </c>
      <c r="J62" s="743"/>
      <c r="K62" s="744"/>
      <c r="L62" s="245" t="s">
        <v>1476</v>
      </c>
      <c r="O62" s="250" t="s">
        <v>1647</v>
      </c>
    </row>
    <row r="63" spans="1:18" ht="16.5" thickBot="1" x14ac:dyDescent="0.3">
      <c r="A63" s="214" t="s">
        <v>3590</v>
      </c>
      <c r="B63" s="780" t="str">
        <f>IF(OR($B$31='Dropdown Auswahl'!$B$4,B53="",B53='DD FD'!$C$3),"",
IF(OR(B55="",B55=0),"Weight of the constituent missing",
IF(OR(B56="",B56='DD FD'!$G$3),"No material selected",
IF(OR(B57="",B57='DD FD'!$J$3,B59="",B59='DD FD'!$J$3,B61="",B61='DD FD'!$AD$3),"Material/coating information not completed",
IF((B58+B60+B62)&lt;&gt;100,"Sum of shares not equal to 100%",
IF(AND(B57='DD FD'!$J$4,B58&lt;&gt;0),"Virgin share not plausible",
IF(AND(B59='DD FD'!$T$4,B60&lt;&gt;0),"Recycled share not plausible",
IF(AND(B61='DD FD'!$AD$4,B62&lt;&gt;0),"Coating share not plausible",
"Information is plausible"))))))))</f>
        <v>Information is plausible</v>
      </c>
      <c r="C63" s="781"/>
      <c r="D63" s="782"/>
      <c r="E63" s="244" t="s">
        <v>3590</v>
      </c>
      <c r="F63" s="780" t="str">
        <f>IF(OR($B$31='Dropdown Auswahl'!$B$4,F53="",F53='DD FD'!$C$3),"",
IF(OR(F55="",F55=0),"Weight of the constituent missing",
IF(OR(F56="",F56='DD FD'!$G$3),"No material selected",
IF(OR(F57="",F57='DD FD'!$J$3,F59="",F59='DD FD'!$J$3,F61="",F61='DD FD'!$AD$3),"Material/coating information not completed",
IF((F58+F60+F62)&lt;&gt;100,"Sum of shares not equal to 100%",
IF(AND(F57='DD FD'!$J$4,F58&lt;&gt;0),"Virgin share not plausible",
IF(AND(F59='DD FD'!$T$4,F60&lt;&gt;0),"Recycled share not plausible",
IF(AND(F61='DD FD'!$AD$4,F62&lt;&gt;0),"Coating share not plausible",
"Information is plausible"))))))))</f>
        <v/>
      </c>
      <c r="G63" s="781"/>
      <c r="H63" s="782"/>
      <c r="I63" s="244" t="s">
        <v>3590</v>
      </c>
      <c r="J63" s="780" t="str">
        <f>IF(OR($B$31='Dropdown Auswahl'!$B$4,J53="",J53='DD FD'!$C$3),"",
IF(OR(J55="",J55=0),"Weight of the constituent missing",
IF(OR(J56="",J56='DD FD'!$G$3),"No material selected",
IF(OR(J57="",J57='DD FD'!$J$3,J59="",J59='DD FD'!$J$3,J61="",J61='DD FD'!$AD$3),"Material/coating information not completed",
IF((J58+J60+J62)&lt;&gt;100,"Sum of shares not equal to 100%",
IF(AND(J57='DD FD'!$J$4,J58&lt;&gt;0),"Virgin share not plausible",
IF(AND(J59='DD FD'!$T$4,J60&lt;&gt;0),"Recycled share not plausible",
IF(AND(J61='DD FD'!$AD$4,J62&lt;&gt;0),"Coating share not plausible",
"Information is plausible"))))))))</f>
        <v/>
      </c>
      <c r="K63" s="781"/>
      <c r="L63" s="782"/>
      <c r="O63" s="250" t="s">
        <v>756</v>
      </c>
    </row>
    <row r="64" spans="1:18" ht="16.5" thickBot="1" x14ac:dyDescent="0.25">
      <c r="A64" s="759" t="s">
        <v>3578</v>
      </c>
      <c r="B64" s="760"/>
      <c r="C64" s="760"/>
      <c r="D64" s="760"/>
      <c r="E64" s="760"/>
      <c r="F64" s="760"/>
      <c r="G64" s="760"/>
      <c r="H64" s="760"/>
      <c r="I64" s="760"/>
      <c r="J64" s="760"/>
      <c r="K64" s="760"/>
      <c r="L64" s="761"/>
      <c r="O64" s="251" t="s">
        <v>1665</v>
      </c>
      <c r="P64" s="254">
        <f>SUM(
IF(AND(B69='DD FD'!$G$4,B67='Dropdown Auswahl'!$A$2),B68,0),
IF(AND(F69='DD FD'!$G$4,F67='Dropdown Auswahl'!$A$2),F68,0),
IF(AND(J69='DD FD'!$G$4,J67='Dropdown Auswahl'!$A$2),J68,0))</f>
        <v>1.7</v>
      </c>
      <c r="Q64" s="251" t="s">
        <v>1666</v>
      </c>
      <c r="R64" s="257">
        <f>SUM(
IF(AND(B69='DD FD'!$G$8,B67='Dropdown Auswahl'!$A$2),B68,0),
IF(AND(F69='DD FD'!$G$8,F67='Dropdown Auswahl'!$A$2),F68,0),
IF(AND(J69='DD FD'!$G$8,J67='Dropdown Auswahl'!$A$2),J68,0))</f>
        <v>0</v>
      </c>
    </row>
    <row r="65" spans="1:18" ht="16.5" thickBot="1" x14ac:dyDescent="0.3">
      <c r="A65" s="762" t="s">
        <v>3579</v>
      </c>
      <c r="B65" s="763"/>
      <c r="C65" s="763"/>
      <c r="D65" s="764"/>
      <c r="E65" s="762" t="s">
        <v>3580</v>
      </c>
      <c r="F65" s="763"/>
      <c r="G65" s="763"/>
      <c r="H65" s="764"/>
      <c r="I65" s="762" t="s">
        <v>3581</v>
      </c>
      <c r="J65" s="763"/>
      <c r="K65" s="763"/>
      <c r="L65" s="764"/>
      <c r="O65" s="252" t="s">
        <v>1667</v>
      </c>
      <c r="P65" s="255">
        <f>SUM(
IF(AND(B69='DD FD'!$G$5,B67='Dropdown Auswahl'!$A$2),B68,0),
IF(AND(F69='DD FD'!$G$5,F67='Dropdown Auswahl'!$A$2),F68,0),
IF(AND(J69='DD FD'!$G$5,J67='Dropdown Auswahl'!$A$2),J68,0))</f>
        <v>0</v>
      </c>
      <c r="Q65" s="252" t="s">
        <v>1668</v>
      </c>
      <c r="R65" s="258">
        <f>SUM(
IF(AND(B69='DD FD'!$G$9,B67='Dropdown Auswahl'!$A$2),B68,0),
IF(AND(F69='DD FD'!$G$9,F67='Dropdown Auswahl'!$A$2),F68,0),
IF(AND(J69='DD FD'!$G$9,J67='Dropdown Auswahl'!$A$2),J68,0))</f>
        <v>0</v>
      </c>
    </row>
    <row r="66" spans="1:18" ht="15.75" x14ac:dyDescent="0.25">
      <c r="A66" s="182" t="s">
        <v>3582</v>
      </c>
      <c r="B66" s="745" t="s">
        <v>3705</v>
      </c>
      <c r="C66" s="746"/>
      <c r="D66" s="747"/>
      <c r="E66" s="182" t="s">
        <v>3582</v>
      </c>
      <c r="F66" s="745" t="s">
        <v>2796</v>
      </c>
      <c r="G66" s="746"/>
      <c r="H66" s="747"/>
      <c r="I66" s="182" t="s">
        <v>3582</v>
      </c>
      <c r="J66" s="745" t="s">
        <v>2796</v>
      </c>
      <c r="K66" s="746"/>
      <c r="L66" s="747"/>
      <c r="O66" s="252" t="s">
        <v>1669</v>
      </c>
      <c r="P66" s="255">
        <f>SUM(
IF(AND(B69='DD FD'!$G$6,B67='Dropdown Auswahl'!$A$2),B68,0),
IF(AND(F69='DD FD'!$G$6,F67='Dropdown Auswahl'!$A$2),F68,0),
IF(AND(J69='DD FD'!$G$6,J67='Dropdown Auswahl'!$A$2),J68,0))</f>
        <v>0</v>
      </c>
      <c r="Q66" s="252" t="s">
        <v>1670</v>
      </c>
      <c r="R66" s="258">
        <f>SUM(
IF(AND(B69='DD FD'!$G$10,B67='Dropdown Auswahl'!$A$2),B68,0),
IF(AND(F69='DD FD'!$G$10,F67='Dropdown Auswahl'!$A$2),F68,0),
IF(AND(J69='DD FD'!$G$10,J67='Dropdown Auswahl'!$A$2),J68,0))</f>
        <v>0</v>
      </c>
    </row>
    <row r="67" spans="1:18" ht="15.75" x14ac:dyDescent="0.25">
      <c r="A67" s="265" t="s">
        <v>3583</v>
      </c>
      <c r="B67" s="750" t="s">
        <v>2794</v>
      </c>
      <c r="C67" s="751"/>
      <c r="D67" s="277">
        <f>IF(B67='Dropdown Auswahl'!$C$3,1,0)</f>
        <v>0</v>
      </c>
      <c r="E67" s="265" t="s">
        <v>3583</v>
      </c>
      <c r="F67" s="750" t="s">
        <v>2794</v>
      </c>
      <c r="G67" s="751"/>
      <c r="H67" s="277">
        <f>IF(F67='Dropdown Auswahl'!$C$3,1,0)</f>
        <v>0</v>
      </c>
      <c r="I67" s="265" t="s">
        <v>3583</v>
      </c>
      <c r="J67" s="750" t="s">
        <v>2794</v>
      </c>
      <c r="K67" s="751"/>
      <c r="L67" s="277">
        <f>IF(J67='Dropdown Auswahl'!$C$3,1,0)</f>
        <v>0</v>
      </c>
      <c r="O67" s="253" t="s">
        <v>1671</v>
      </c>
      <c r="P67" s="256">
        <f>SUM(
IF(AND(B69='DD FD'!$G$7,B67='Dropdown Auswahl'!$A$2),B68,0),
IF(AND(F69='DD FD'!$G$7,F67='Dropdown Auswahl'!$A$2),F68,0),
IF(AND(J69='DD FD'!$G$7,J67='Dropdown Auswahl'!$A$2),J68,0))</f>
        <v>0</v>
      </c>
      <c r="Q67" s="253" t="s">
        <v>1672</v>
      </c>
      <c r="R67" s="259">
        <f>SUM(
IF(AND(B69='DD FD'!$G$11,B67='Dropdown Auswahl'!$A$2),B68,0),
IF(AND(F69='DD FD'!$G$11,F67='Dropdown Auswahl'!$A$2),F68,0),
IF(AND(J69='DD FD'!$G$11,J67='Dropdown Auswahl'!$A$2),J68,0))</f>
        <v>0</v>
      </c>
    </row>
    <row r="68" spans="1:18" ht="15.75" x14ac:dyDescent="0.25">
      <c r="A68" s="183" t="s">
        <v>3584</v>
      </c>
      <c r="B68" s="752">
        <v>1.7</v>
      </c>
      <c r="C68" s="753"/>
      <c r="D68" s="168" t="s">
        <v>2478</v>
      </c>
      <c r="E68" s="183" t="s">
        <v>3584</v>
      </c>
      <c r="F68" s="752"/>
      <c r="G68" s="753"/>
      <c r="H68" s="168" t="s">
        <v>2478</v>
      </c>
      <c r="I68" s="183" t="s">
        <v>3584</v>
      </c>
      <c r="J68" s="752"/>
      <c r="K68" s="753"/>
      <c r="L68" s="168" t="s">
        <v>2478</v>
      </c>
    </row>
    <row r="69" spans="1:18" ht="16.5" thickBot="1" x14ac:dyDescent="0.3">
      <c r="A69" s="184" t="s">
        <v>3585</v>
      </c>
      <c r="B69" s="754" t="s">
        <v>3626</v>
      </c>
      <c r="C69" s="755"/>
      <c r="D69" s="181">
        <f>IF(B69="",0,VLOOKUP(B69,'DD FD'!$G$3:$H$11,2,FALSE))</f>
        <v>1</v>
      </c>
      <c r="E69" s="184" t="s">
        <v>3585</v>
      </c>
      <c r="F69" s="754" t="s">
        <v>2796</v>
      </c>
      <c r="G69" s="755"/>
      <c r="H69" s="181">
        <f>IF(F69="",0,VLOOKUP(F69,'DD FD'!$G$3:$H$11,2,FALSE))</f>
        <v>0</v>
      </c>
      <c r="I69" s="184" t="s">
        <v>3585</v>
      </c>
      <c r="J69" s="754" t="s">
        <v>2796</v>
      </c>
      <c r="K69" s="755"/>
      <c r="L69" s="181">
        <f>IF(J69="",0,VLOOKUP(J69,'DD FD'!$G$3:$H$11,2,FALSE))</f>
        <v>0</v>
      </c>
    </row>
    <row r="70" spans="1:18" ht="15.75" x14ac:dyDescent="0.25">
      <c r="A70" s="241" t="s">
        <v>3586</v>
      </c>
      <c r="B70" s="745" t="s">
        <v>3632</v>
      </c>
      <c r="C70" s="746"/>
      <c r="D70" s="747"/>
      <c r="E70" s="241" t="s">
        <v>3586</v>
      </c>
      <c r="F70" s="745" t="s">
        <v>2796</v>
      </c>
      <c r="G70" s="746"/>
      <c r="H70" s="747"/>
      <c r="I70" s="241" t="s">
        <v>3586</v>
      </c>
      <c r="J70" s="745" t="s">
        <v>2796</v>
      </c>
      <c r="K70" s="746"/>
      <c r="L70" s="747"/>
    </row>
    <row r="71" spans="1:18" ht="16.5" thickBot="1" x14ac:dyDescent="0.3">
      <c r="A71" s="242" t="s">
        <v>3589</v>
      </c>
      <c r="B71" s="743">
        <v>100</v>
      </c>
      <c r="C71" s="744"/>
      <c r="D71" s="245" t="s">
        <v>1476</v>
      </c>
      <c r="E71" s="242" t="s">
        <v>3589</v>
      </c>
      <c r="F71" s="743"/>
      <c r="G71" s="744"/>
      <c r="H71" s="245" t="s">
        <v>1476</v>
      </c>
      <c r="I71" s="242" t="s">
        <v>3589</v>
      </c>
      <c r="J71" s="743"/>
      <c r="K71" s="744"/>
      <c r="L71" s="245" t="s">
        <v>1476</v>
      </c>
    </row>
    <row r="72" spans="1:18" ht="15.75" x14ac:dyDescent="0.25">
      <c r="A72" s="241" t="s">
        <v>3587</v>
      </c>
      <c r="B72" s="745" t="s">
        <v>3696</v>
      </c>
      <c r="C72" s="746"/>
      <c r="D72" s="747"/>
      <c r="E72" s="241" t="s">
        <v>3587</v>
      </c>
      <c r="F72" s="745" t="s">
        <v>2796</v>
      </c>
      <c r="G72" s="746"/>
      <c r="H72" s="747"/>
      <c r="I72" s="241" t="s">
        <v>3587</v>
      </c>
      <c r="J72" s="745" t="s">
        <v>2796</v>
      </c>
      <c r="K72" s="746"/>
      <c r="L72" s="747"/>
    </row>
    <row r="73" spans="1:18" ht="16.5" thickBot="1" x14ac:dyDescent="0.3">
      <c r="A73" s="242" t="s">
        <v>3589</v>
      </c>
      <c r="B73" s="743"/>
      <c r="C73" s="744"/>
      <c r="D73" s="245" t="s">
        <v>1476</v>
      </c>
      <c r="E73" s="242" t="s">
        <v>3589</v>
      </c>
      <c r="F73" s="743"/>
      <c r="G73" s="744"/>
      <c r="H73" s="245" t="s">
        <v>1476</v>
      </c>
      <c r="I73" s="242" t="s">
        <v>3589</v>
      </c>
      <c r="J73" s="743"/>
      <c r="K73" s="744"/>
      <c r="L73" s="245" t="s">
        <v>1476</v>
      </c>
    </row>
    <row r="74" spans="1:18" ht="15.75" x14ac:dyDescent="0.25">
      <c r="A74" s="243" t="s">
        <v>3588</v>
      </c>
      <c r="B74" s="756" t="s">
        <v>3694</v>
      </c>
      <c r="C74" s="757"/>
      <c r="D74" s="758"/>
      <c r="E74" s="243" t="s">
        <v>3588</v>
      </c>
      <c r="F74" s="756" t="s">
        <v>2796</v>
      </c>
      <c r="G74" s="757"/>
      <c r="H74" s="758"/>
      <c r="I74" s="243" t="s">
        <v>3588</v>
      </c>
      <c r="J74" s="756" t="s">
        <v>2796</v>
      </c>
      <c r="K74" s="757"/>
      <c r="L74" s="758"/>
    </row>
    <row r="75" spans="1:18" ht="16.5" thickBot="1" x14ac:dyDescent="0.3">
      <c r="A75" s="242" t="s">
        <v>3589</v>
      </c>
      <c r="B75" s="743"/>
      <c r="C75" s="744"/>
      <c r="D75" s="245" t="s">
        <v>1476</v>
      </c>
      <c r="E75" s="242" t="s">
        <v>3589</v>
      </c>
      <c r="F75" s="743"/>
      <c r="G75" s="744"/>
      <c r="H75" s="245" t="s">
        <v>1476</v>
      </c>
      <c r="I75" s="242" t="s">
        <v>3589</v>
      </c>
      <c r="J75" s="743"/>
      <c r="K75" s="744"/>
      <c r="L75" s="245" t="s">
        <v>1476</v>
      </c>
    </row>
    <row r="76" spans="1:18" ht="16.5" thickBot="1" x14ac:dyDescent="0.3">
      <c r="A76" s="246" t="s">
        <v>3590</v>
      </c>
      <c r="B76" s="780" t="str">
        <f>IF(OR($B$33='Dropdown Auswahl'!$B$4,B66="",B66='DD FD'!$E$3),"",
IF(OR(B68="",B68=0),"Weight of the constituent missing",
IF(OR(B69="",B69='DD FD'!$G$3),"No material selected",
IF(OR(B70="",B70='DD FD'!$J$3,B72="",B72='DD FD'!$J$3,B74="",B74='DD FD'!$AD$3),"Material/coating information not completed",
IF((B71+B73+B75)&lt;&gt;100,"Sum of shares not equal to 100%",
IF(AND(B70='DD FD'!$J$4,B71&lt;&gt;0),"Virgin share not plausible",
IF(AND(B72='DD FD'!$T$4,B73&lt;&gt;0),"Recycled share not plausible",
IF(AND(B74='DD FD'!$AD$4,B75&lt;&gt;0),"Coating share not plausible",
"Information is plausible"))))))))</f>
        <v>Information is plausible</v>
      </c>
      <c r="C76" s="781"/>
      <c r="D76" s="782"/>
      <c r="E76" s="247" t="s">
        <v>3590</v>
      </c>
      <c r="F76" s="780" t="str">
        <f>IF(OR($B$33='Dropdown Auswahl'!$B$4,F66="",F66='DD FD'!$E$3),"",
IF(OR(F68="",F68=0),"Weight of the constituent missing",
IF(OR(F69="",F69='DD FD'!$G$3),"No material selected",
IF(OR(F70="",F70='DD FD'!$J$3,F72="",F72='DD FD'!$J$3,F74="",F74='DD FD'!$AD$3),"Material/coating information not completed",
IF((F71+F73+F75)&lt;&gt;100,"Sum of shares not equal to 100%",
IF(AND(F70='DD FD'!$J$4,F71&lt;&gt;0),"Virgin share not plausible",
IF(AND(F72='DD FD'!$T$4,F73&lt;&gt;0),"Recycled share not plausible",
IF(AND(F74='DD FD'!$AD$4,F75&lt;&gt;0),"Coating share not plausible",
"Information is plausible"))))))))</f>
        <v/>
      </c>
      <c r="G76" s="781"/>
      <c r="H76" s="782"/>
      <c r="I76" s="247" t="s">
        <v>3590</v>
      </c>
      <c r="J76" s="780" t="str">
        <f>IF(OR($B$33='Dropdown Auswahl'!$B$4,J66="",J66='DD FD'!$E$3),"",
IF(OR(J68="",J68=0),"Weight of the constituent missing",
IF(OR(J69="",J69='DD FD'!$G$3),"No material selected",
IF(OR(J70="",J70='DD FD'!$J$3,J72="",J72='DD FD'!$J$3,J74="",J74='DD FD'!$AD$3),"Material/coating information not completed",
IF((J71+J73+J75)&lt;&gt;100,"Sum of shares not equal to 100%",
IF(AND(J70='DD FD'!$J$4,J71&lt;&gt;0),"Virgin share not plausible",
IF(AND(J72='DD FD'!$T$4,J73&lt;&gt;0),"Recycled share not plausible",
IF(AND(J74='DD FD'!$AD$4,J75&lt;&gt;0),"Coating share not plausible",
"Information is plausible"))))))))</f>
        <v/>
      </c>
      <c r="K76" s="781"/>
      <c r="L76" s="782"/>
    </row>
    <row r="77" spans="1:18" ht="16.5" thickBot="1" x14ac:dyDescent="0.25">
      <c r="A77" s="789" t="s">
        <v>3591</v>
      </c>
      <c r="B77" s="790"/>
      <c r="C77" s="790"/>
      <c r="D77" s="790"/>
      <c r="E77" s="790"/>
      <c r="F77" s="790"/>
      <c r="G77" s="790"/>
      <c r="H77" s="790"/>
      <c r="I77" s="790"/>
      <c r="J77" s="790"/>
      <c r="K77" s="790"/>
      <c r="L77" s="791"/>
    </row>
    <row r="78" spans="1:18" ht="16.5" thickBot="1" x14ac:dyDescent="0.3">
      <c r="A78" s="759" t="s">
        <v>3592</v>
      </c>
      <c r="B78" s="760"/>
      <c r="C78" s="760"/>
      <c r="D78" s="760"/>
      <c r="E78" s="760"/>
      <c r="F78" s="760"/>
      <c r="G78" s="760"/>
      <c r="H78" s="760"/>
      <c r="I78" s="792" t="s">
        <v>3593</v>
      </c>
      <c r="J78" s="793"/>
      <c r="K78" s="793"/>
      <c r="L78" s="794"/>
    </row>
    <row r="79" spans="1:18" ht="15.75" x14ac:dyDescent="0.25">
      <c r="A79" s="182" t="s">
        <v>3697</v>
      </c>
      <c r="B79" s="768">
        <f>IF(D36&lt;&gt;2,P40+P52+P64,0)</f>
        <v>1.7</v>
      </c>
      <c r="C79" s="769"/>
      <c r="D79" s="169" t="s">
        <v>2478</v>
      </c>
      <c r="E79" s="235" t="s">
        <v>3700</v>
      </c>
      <c r="F79" s="768">
        <f>IF(D36&lt;&gt;2,R40+R52+R64,0)</f>
        <v>0</v>
      </c>
      <c r="G79" s="769"/>
      <c r="H79" s="172" t="s">
        <v>2478</v>
      </c>
      <c r="I79" s="182" t="s">
        <v>3594</v>
      </c>
      <c r="J79" s="778" t="str">
        <f>IF('Product data sheet'!B67="","",IF('Product data sheet'!C67="KG",'Product data sheet'!B67*1000,'Product data sheet'!B67))</f>
        <v/>
      </c>
      <c r="K79" s="779"/>
      <c r="L79" s="167" t="s">
        <v>2478</v>
      </c>
    </row>
    <row r="80" spans="1:18" ht="15.75" x14ac:dyDescent="0.25">
      <c r="A80" s="183" t="s">
        <v>3698</v>
      </c>
      <c r="B80" s="772">
        <f>IF(D36&lt;&gt;2,P41+P53+P65,0)</f>
        <v>27</v>
      </c>
      <c r="C80" s="773"/>
      <c r="D80" s="170" t="s">
        <v>2478</v>
      </c>
      <c r="E80" s="236" t="s">
        <v>3701</v>
      </c>
      <c r="F80" s="772">
        <f>IF(D36&lt;&gt;2,R41+R53+R65,0)</f>
        <v>0</v>
      </c>
      <c r="G80" s="773"/>
      <c r="H80" s="173" t="s">
        <v>2478</v>
      </c>
      <c r="I80" s="183" t="s">
        <v>3595</v>
      </c>
      <c r="J80" s="776" t="str">
        <f>IF('Product data sheet'!E35="","",'Product data sheet'!E35)</f>
        <v/>
      </c>
      <c r="K80" s="777"/>
      <c r="L80" s="168" t="s">
        <v>2478</v>
      </c>
    </row>
    <row r="81" spans="1:12" ht="16.5" thickBot="1" x14ac:dyDescent="0.3">
      <c r="A81" s="183" t="s">
        <v>3699</v>
      </c>
      <c r="B81" s="772">
        <f>IF(D36&lt;&gt;2,P42+P54+P66,0)</f>
        <v>0</v>
      </c>
      <c r="C81" s="773"/>
      <c r="D81" s="170" t="s">
        <v>2478</v>
      </c>
      <c r="E81" s="236" t="s">
        <v>3702</v>
      </c>
      <c r="F81" s="772">
        <f>IF(D36&lt;&gt;2,R42+R54+R66,0)</f>
        <v>0</v>
      </c>
      <c r="G81" s="773"/>
      <c r="H81" s="173" t="s">
        <v>2478</v>
      </c>
      <c r="I81" s="425" t="s">
        <v>3596</v>
      </c>
      <c r="J81" s="774">
        <f>IF(SUM(B79:C82,F79:G82)=0,"",SUM(B79:C82,F79:G82))</f>
        <v>28.7</v>
      </c>
      <c r="K81" s="775"/>
      <c r="L81" s="426" t="s">
        <v>2478</v>
      </c>
    </row>
    <row r="82" spans="1:12" ht="16.5" thickBot="1" x14ac:dyDescent="0.3">
      <c r="A82" s="184" t="s">
        <v>3597</v>
      </c>
      <c r="B82" s="770">
        <f>IF(D36&lt;&gt;2,P43+P55+P67,0)</f>
        <v>0</v>
      </c>
      <c r="C82" s="771"/>
      <c r="D82" s="171" t="s">
        <v>2478</v>
      </c>
      <c r="E82" s="237" t="s">
        <v>3703</v>
      </c>
      <c r="F82" s="770">
        <f>IF(D36&lt;&gt;2,R43+R55+R67,0)</f>
        <v>0</v>
      </c>
      <c r="G82" s="771"/>
      <c r="H82" s="174" t="s">
        <v>2478</v>
      </c>
      <c r="I82" s="427" t="s">
        <v>3750</v>
      </c>
      <c r="J82" s="765" t="str">
        <f>IF(OR(J79="",J80="",J81=""),"Plausibility check not possible",
IF(OR((J80+J81)&gt;(J79*1.05),(J80+J81)&lt;(J79*0.95)),"Weights not plausible","Weights are plausible"))</f>
        <v>Plausibility check not possible</v>
      </c>
      <c r="K82" s="766"/>
      <c r="L82" s="767"/>
    </row>
  </sheetData>
  <sheetProtection algorithmName="SHA-512" hashValue="FD02e+e/ssMrbsUHqIVag06nEcyeCwfKoagBYiX6Dk7jSgmHkNbu3A9Kg2zVup7vOipDtWcr8Ykp/MHNb60TjA==" saltValue="4rkPHREdQEPanr6uTyoA6g==" spinCount="100000"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43" priority="417">
      <formula>B5=""</formula>
    </cfRule>
  </conditionalFormatting>
  <conditionalFormatting sqref="B6">
    <cfRule type="expression" dxfId="142" priority="390">
      <formula>B6=""</formula>
    </cfRule>
  </conditionalFormatting>
  <conditionalFormatting sqref="I6:I8">
    <cfRule type="expression" dxfId="141" priority="357">
      <formula>I6=""</formula>
    </cfRule>
  </conditionalFormatting>
  <conditionalFormatting sqref="I10">
    <cfRule type="expression" dxfId="140" priority="340">
      <formula>I10=""</formula>
    </cfRule>
  </conditionalFormatting>
  <conditionalFormatting sqref="I11">
    <cfRule type="expression" dxfId="139" priority="339">
      <formula>I11=""</formula>
    </cfRule>
  </conditionalFormatting>
  <conditionalFormatting sqref="I12">
    <cfRule type="expression" dxfId="138" priority="338">
      <formula>I12=""</formula>
    </cfRule>
  </conditionalFormatting>
  <conditionalFormatting sqref="I15">
    <cfRule type="expression" dxfId="137" priority="335">
      <formula>I15=""</formula>
    </cfRule>
  </conditionalFormatting>
  <conditionalFormatting sqref="I16">
    <cfRule type="expression" dxfId="136" priority="334">
      <formula>I16=""</formula>
    </cfRule>
  </conditionalFormatting>
  <conditionalFormatting sqref="I17">
    <cfRule type="expression" dxfId="135" priority="333">
      <formula>I17=""</formula>
    </cfRule>
  </conditionalFormatting>
  <conditionalFormatting sqref="K20">
    <cfRule type="expression" dxfId="134" priority="321">
      <formula>K20=""</formula>
    </cfRule>
  </conditionalFormatting>
  <conditionalFormatting sqref="K21">
    <cfRule type="expression" dxfId="133" priority="320">
      <formula>K21=""</formula>
    </cfRule>
  </conditionalFormatting>
  <conditionalFormatting sqref="K22">
    <cfRule type="expression" dxfId="132" priority="319">
      <formula>K22=""</formula>
    </cfRule>
  </conditionalFormatting>
  <conditionalFormatting sqref="K23">
    <cfRule type="expression" dxfId="131" priority="318">
      <formula>K23=""</formula>
    </cfRule>
  </conditionalFormatting>
  <conditionalFormatting sqref="K24">
    <cfRule type="expression" dxfId="130" priority="317">
      <formula>K24=""</formula>
    </cfRule>
  </conditionalFormatting>
  <conditionalFormatting sqref="J82:L82">
    <cfRule type="expression" dxfId="129" priority="290">
      <formula>$J$82="Plausibility check not possible"</formula>
    </cfRule>
    <cfRule type="expression" dxfId="128" priority="291">
      <formula>$J$82="Weights not plausible"</formula>
    </cfRule>
    <cfRule type="expression" dxfId="127" priority="292">
      <formula>$J$82="Weights are plausible"</formula>
    </cfRule>
  </conditionalFormatting>
  <conditionalFormatting sqref="B50:D50">
    <cfRule type="expression" dxfId="126" priority="261">
      <formula>B50="Information is plausible"</formula>
    </cfRule>
  </conditionalFormatting>
  <conditionalFormatting sqref="J50:L50">
    <cfRule type="expression" dxfId="125" priority="88">
      <formula>J50="Angaben sind plausibel"</formula>
    </cfRule>
  </conditionalFormatting>
  <conditionalFormatting sqref="B63:D63">
    <cfRule type="expression" dxfId="124" priority="78">
      <formula>B63="Information is plausible"</formula>
    </cfRule>
  </conditionalFormatting>
  <conditionalFormatting sqref="B76:D76">
    <cfRule type="expression" dxfId="123" priority="71">
      <formula>B76="Information is plausible"</formula>
    </cfRule>
  </conditionalFormatting>
  <conditionalFormatting sqref="B28:D28">
    <cfRule type="expression" dxfId="122" priority="45">
      <formula>$B$28=""</formula>
    </cfRule>
  </conditionalFormatting>
  <conditionalFormatting sqref="A41:L41 A54:L54 A67:L67">
    <cfRule type="expression" dxfId="121" priority="21">
      <formula>$D$36&lt;&gt;3</formula>
    </cfRule>
  </conditionalFormatting>
  <conditionalFormatting sqref="F50:H50">
    <cfRule type="expression" dxfId="120" priority="19">
      <formula>F50="Information is plausible"</formula>
    </cfRule>
  </conditionalFormatting>
  <conditionalFormatting sqref="J50:L50">
    <cfRule type="expression" dxfId="119" priority="12">
      <formula>J50="Information is plausible"</formula>
    </cfRule>
  </conditionalFormatting>
  <conditionalFormatting sqref="F63:H63">
    <cfRule type="expression" dxfId="118" priority="10">
      <formula>F63="Information is plausible"</formula>
    </cfRule>
  </conditionalFormatting>
  <conditionalFormatting sqref="J63:L63">
    <cfRule type="expression" dxfId="117" priority="84">
      <formula>J63="Information is plausible"</formula>
    </cfRule>
  </conditionalFormatting>
  <conditionalFormatting sqref="F76:H76">
    <cfRule type="expression" dxfId="116" priority="67">
      <formula>F76="Information is plausible"</formula>
    </cfRule>
  </conditionalFormatting>
  <conditionalFormatting sqref="J76:L76">
    <cfRule type="expression" dxfId="115" priority="64">
      <formula>J76="Information is plausible"</formula>
    </cfRule>
  </conditionalFormatting>
  <dataValidations xWindow="534" yWindow="466" count="31">
    <dataValidation allowBlank="1" showErrorMessage="1" promptTitle="Weitere Lieferanten" prompt="Bitte links aufklappen" sqref="A5:B6 A10:B11 H6:H8 I10:I12 I5:I8 A7:A8 A12:A13 E7:E8 B2 A22:B22 E12:E13 A2:A3 I15:I17 A15:B16 A17:A18 E17:E18 H12 H17 K20:K24 A20:B20 G3:G8 G10:G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Share" prompt="Coating share of the constituent weight stated above." sqref="B49:C49" xr:uid="{6653E3DE-7C89-4A6E-915A-69F8FD804D00}">
      <formula1>0</formula1>
      <formula2>100</formula2>
    </dataValidation>
    <dataValidation type="textLength" allowBlank="1" showInputMessage="1" showErrorMessage="1" errorTitle="GTIN-Länge" error="GTINs müssen zwischen 8 und 14 Ziffern haben." promptTitle="GTIN of the consumer/sales unit" prompt="GTIN of the consumer/sales unit (if already known)."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76 F50 B63 J50 F63 B76 J63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Main body - Type" prompt="We distinguish 33 types of main bodies. Select the appropriate one via drop-down. _x000a_You will find an overview of all types of packaging in the online Guide (Rewe Supplier Portal, link in yellow text above)." sqref="B40:D40" xr:uid="{3309A459-BAB1-4C5C-9503-0C0C2AB11758}">
      <formula1>FD_HK_Art</formula1>
    </dataValidation>
    <dataValidation type="decimal" allowBlank="1" showInputMessage="1" showErrorMessage="1" promptTitle="Constituent weight" prompt="Only the weight (in grams) of this constituent should be entered here. _x000a_Not the total weight of the packaging, which is the sum of several components. " sqref="B68:C68 B42:C42 B55:C55" xr:uid="{97B66399-CB4B-4F18-B987-26E2979C4CF7}">
      <formula1>0.0001</formula1>
      <formula2>100000</formula2>
    </dataValidation>
    <dataValidation type="list" allowBlank="1" showInputMessage="1" showErrorMessage="1" promptTitle="Constituent material" prompt="Use the drop-down menu to select one of the eight materials and thus specify the material of which this component consists." sqref="B69:C69 B56:C56" xr:uid="{57BDBC86-CDB9-4575-8B38-231B20C51FD5}">
      <formula1>FD_Fraktion</formula1>
    </dataValidation>
    <dataValidation type="decimal" allowBlank="1" showInputMessage="1" showErrorMessage="1" promptTitle="Share" prompt="Virgin material share of the constituent weight stated above." sqref="B45:C45 B71:C71 B58:C58" xr:uid="{92441B6F-89A0-4C81-A4BF-CF54F4AFE466}">
      <formula1>0</formula1>
      <formula2>100</formula2>
    </dataValidation>
    <dataValidation type="decimal" allowBlank="1" showInputMessage="1" showErrorMessage="1" promptTitle="Share" prompt="Recycled material share of the constituent weight stated above." sqref="B47:C47 B73:C73 B60:C60" xr:uid="{0D3706B8-54FB-4D9C-8EF9-2BDEE97B2B1F}">
      <formula1>0</formula1>
      <formula2>100</formula2>
    </dataValidation>
    <dataValidation type="list" allowBlank="1" showInputMessage="1" showErrorMessage="1" promptTitle="Coating" prompt="If the main body component has a coating, select the appropriate coating type from the drop-down menu. _x000a_If there is no coating, select &quot;none&quot;._x000a_ " sqref="B48:D48 B74:D74 B61:D61" xr:uid="{915E804A-8A89-4A6C-9722-00756BEBA7AC}">
      <formula1>FD_BS</formula1>
    </dataValidation>
    <dataValidation type="list" allowBlank="1" showInputMessage="1" showErrorMessage="1" promptTitle="Closure/Lid - Type" prompt="We distinguish 25 types of closures. Select the appropriate one via drop-down. _x000a_You will find an overview of all types of packaging in the online Guide (Rewe Supplier Portal, link in yellow text above)." sqref="B53:D53" xr:uid="{BB1263C8-E1A3-445B-A127-8986A761B286}">
      <formula1>FD_V_Art</formula1>
    </dataValidation>
    <dataValidation type="list" allowBlank="1" showInputMessage="1" showErrorMessage="1" promptTitle="Virgin material" prompt="Material used for the first time. If no virgin material is contained in the packaging constituent, select &quot;No virgin content, only recycled material&quot;."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Label/Sticker - Type" prompt="We distinguish 4 types of stickers. Select the appropriate one via drop-down. _x000a_You will find an overview of all types of packaging in the online Guide (Rewe Supplier Portal, link in yellow text above)." sqref="B66:D66" xr:uid="{2C366977-DE1F-4A4D-89BC-74FDA421B02B}">
      <formula1>FD_E_Art</formula1>
    </dataValidation>
    <dataValidation type="list" allowBlank="1" showInputMessage="1" showErrorMessage="1" promptTitle="Recycled Material" prompt="Material that has already passed a use phase and is reused (recycled material). For the material &quot;plastic&quot; only post consumer recyclates (PCR) are accepted. Post-industrial recyclate is to be indicated with &quot;No recycled share, only virgin material&quot;." sqref="B72:D72" xr:uid="{358E2408-677E-4FF4-A702-AED6A6BFA8AC}">
      <formula1>IF(D69=1,FD_SM_PPK, IF(D69=2,FD_SM_KS, IF(D69=3,FD_SM_WB, IF(D69=4,FD_SM_AL, IF(D69=5,FD_SM_GL, IF(D69=6,FD_SM_NM,$F$20))))))</formula1>
    </dataValidation>
    <dataValidation type="decimal" allowBlank="1" showInputMessage="1" showErrorMessage="1" promptTitle="Share" prompt="Coating share of the constituent weight stated above." sqref="B62:C62 B75:C75" xr:uid="{D18FAE05-B89E-4BD1-BF96-871442F074C8}">
      <formula1>0</formula1>
      <formula2>100</formula2>
    </dataValidation>
    <dataValidation allowBlank="1" showInputMessage="1" showErrorMessage="1" errorTitle="GTIN-Länge" error="GTINs müssen zwischen 8 und 14 Ziffern haben." promptTitle="Valid from" prompt="Please indicate roughly the validity date (this should be before the first delivery)" sqref="B28:D28" xr:uid="{3841E479-D958-42C2-9248-2B8123B5D588}"/>
    <dataValidation type="list" allowBlank="1" showInputMessage="1" showErrorMessage="1" errorTitle="GTIN-Länge" error="GTINs müssen zwischen 8 und 14 Ziffern haben." promptTitle="GTIN for packaging information" prompt="GTIN of the consumer/sales unit (if already known)." sqref="B26:D26" xr:uid="{3B669A74-36FE-4BD9-9F84-ACEE060193F9}">
      <formula1>FD_Geschäftsvorfall</formula1>
    </dataValidation>
    <dataValidation type="list" allowBlank="1" showInputMessage="1" showErrorMessage="1" promptTitle="Subject to licensing as a whole" prompt="Select whether none, all or some part of the packaging is subject to licensing. For example, products with deposit are not subject to licensing. On the other hand, coffee capsules that have not been emptied are partially subject to licensin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 type="list" allowBlank="1" showInputMessage="1" showErrorMessage="1" promptTitle="Constituent material" prompt="Use the drop-down menu to select one of the eight materials and thus specify the material of which this component consists. " sqref="B43:C43" xr:uid="{800ADB78-CCAA-4380-A6CF-78506661AC36}">
      <formula1>FD_Fraktion</formula1>
    </dataValidation>
    <dataValidation allowBlank="1" showInputMessage="1" showErrorMessage="1" prompt="Please enter the contact person to be contacted regarding the packaging design process (provisioning, stamping, samples, etc.) here." sqref="G9:L9" xr:uid="{290A28B9-C9C8-4D92-B249-38ABE26E94A5}"/>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77"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85"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52"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48"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46"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42"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20"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304"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303"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302"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93" id="{537ADF13-8393-459D-8043-E6B760255185}">
            <xm:f>AND(OR(B40="",B40='DD FD'!$G$3),$B$30='Dropdown Auswahl'!$B$3)</xm:f>
            <x14:dxf>
              <fill>
                <patternFill>
                  <bgColor theme="5" tint="0.39994506668294322"/>
                </patternFill>
              </fill>
            </x14:dxf>
          </x14:cfRule>
          <xm:sqref>B40:D40</xm:sqref>
        </x14:conditionalFormatting>
        <x14:conditionalFormatting xmlns:xm="http://schemas.microsoft.com/office/excel/2006/main">
          <x14:cfRule type="expression" priority="190"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80" id="{EA3AE20D-1D68-4A31-ABD0-FF739B81789F}">
            <xm:f>$B$31='Dropdown Auswahl'!$B$4</xm:f>
            <x14:dxf>
              <fill>
                <patternFill patternType="darkDown">
                  <bgColor theme="0"/>
                </patternFill>
              </fill>
            </x14:dxf>
          </x14:cfRule>
          <xm:sqref>A51:L53 D54 H54 L54 A54:B54 A55:L63</xm:sqref>
        </x14:conditionalFormatting>
        <x14:conditionalFormatting xmlns:xm="http://schemas.microsoft.com/office/excel/2006/main">
          <x14:cfRule type="expression" priority="288"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84" id="{F4873573-E751-46B5-A141-16C688DEB0B0}">
            <xm:f>AND(OR(B44="",B44='DD FD'!$J$3),B43&lt;&gt;"",B43&lt;&gt;'DD FD'!$G$3)</xm:f>
            <x14:dxf>
              <fill>
                <patternFill>
                  <bgColor theme="5" tint="0.39994506668294322"/>
                </patternFill>
              </fill>
            </x14:dxf>
          </x14:cfRule>
          <xm:sqref>B44:D44</xm:sqref>
        </x14:conditionalFormatting>
        <x14:conditionalFormatting xmlns:xm="http://schemas.microsoft.com/office/excel/2006/main">
          <x14:cfRule type="expression" priority="625" id="{5967FA25-79EC-46D2-9129-1EEB651FF659}">
            <xm:f>AND(B43&lt;&gt;"",B43&lt;&gt;'DD FD'!$G$3,B45="",B44&lt;&gt;'DD FD'!$J$4,B44&lt;&gt;'DD FD'!$J$21)</xm:f>
            <x14:dxf>
              <fill>
                <patternFill>
                  <bgColor theme="5" tint="0.39994506668294322"/>
                </patternFill>
              </fill>
            </x14:dxf>
          </x14:cfRule>
          <xm:sqref>B45:C45</xm:sqref>
        </x14:conditionalFormatting>
        <x14:conditionalFormatting xmlns:xm="http://schemas.microsoft.com/office/excel/2006/main">
          <x14:cfRule type="expression" priority="282" id="{68383C10-F3AC-4FF8-AE61-631C0D591444}">
            <xm:f>AND(OR(B46="",B46='DD FD'!$J$3),B43&lt;&gt;"",B43&lt;&gt;'DD FD'!$G$3)</xm:f>
            <x14:dxf>
              <fill>
                <patternFill>
                  <bgColor theme="5" tint="0.39994506668294322"/>
                </patternFill>
              </fill>
            </x14:dxf>
          </x14:cfRule>
          <xm:sqref>B46:D46</xm:sqref>
        </x14:conditionalFormatting>
        <x14:conditionalFormatting xmlns:xm="http://schemas.microsoft.com/office/excel/2006/main">
          <x14:cfRule type="expression" priority="278"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74" id="{F4740ECD-F5E7-48BB-9013-7BA68071F5B1}">
            <xm:f>AND(OR(F44="",F44='DD FD'!$J$3),F43&lt;&gt;"",F43&lt;&gt;'DD FD'!$G$3)</xm:f>
            <x14:dxf>
              <fill>
                <patternFill>
                  <bgColor theme="5" tint="0.39994506668294322"/>
                </patternFill>
              </fill>
            </x14:dxf>
          </x14:cfRule>
          <xm:sqref>F44:H44</xm:sqref>
        </x14:conditionalFormatting>
        <x14:conditionalFormatting xmlns:xm="http://schemas.microsoft.com/office/excel/2006/main">
          <x14:cfRule type="expression" priority="276" id="{DE56639C-9CF8-45D1-8329-151443386B27}">
            <xm:f>AND(F43&lt;&gt;"",F43&lt;&gt;'DD FD'!$G$3,F45="",F44&lt;&gt;'DD FD'!$J$4,F44&lt;&gt;'DD FD'!$J$21)</xm:f>
            <x14:dxf>
              <fill>
                <patternFill>
                  <bgColor theme="5" tint="0.39994506668294322"/>
                </patternFill>
              </fill>
            </x14:dxf>
          </x14:cfRule>
          <xm:sqref>F45:G45</xm:sqref>
        </x14:conditionalFormatting>
        <x14:conditionalFormatting xmlns:xm="http://schemas.microsoft.com/office/excel/2006/main">
          <x14:cfRule type="expression" priority="273" id="{8718C493-6FB1-454A-821E-78C68BA10D78}">
            <xm:f>AND(OR(F46="",F46='DD FD'!$J$3),F43&lt;&gt;"",F43&lt;&gt;'DD FD'!$G$3)</xm:f>
            <x14:dxf>
              <fill>
                <patternFill>
                  <bgColor theme="5" tint="0.39994506668294322"/>
                </patternFill>
              </fill>
            </x14:dxf>
          </x14:cfRule>
          <xm:sqref>F46:H46</xm:sqref>
        </x14:conditionalFormatting>
        <x14:conditionalFormatting xmlns:xm="http://schemas.microsoft.com/office/excel/2006/main">
          <x14:cfRule type="expression" priority="269"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66" id="{4B4E187B-5235-4E53-837F-25022645E6A1}">
            <xm:f>AND(OR(J44="",J44='DD FD'!$J$3),J43&lt;&gt;"",J43&lt;&gt;'DD FD'!$G$3)</xm:f>
            <x14:dxf>
              <fill>
                <patternFill>
                  <bgColor theme="5" tint="0.39994506668294322"/>
                </patternFill>
              </fill>
            </x14:dxf>
          </x14:cfRule>
          <xm:sqref>J44:L44</xm:sqref>
        </x14:conditionalFormatting>
        <x14:conditionalFormatting xmlns:xm="http://schemas.microsoft.com/office/excel/2006/main">
          <x14:cfRule type="expression" priority="268" id="{88DEB33D-4A5E-4E91-8909-D161545463A1}">
            <xm:f>AND(J43&lt;&gt;"",J43&lt;&gt;'DD FD'!$G$3,J45="",J44&lt;&gt;'DD FD'!$J$4,J44&lt;&gt;'DD FD'!$J$21)</xm:f>
            <x14:dxf>
              <fill>
                <patternFill>
                  <bgColor theme="5" tint="0.39994506668294322"/>
                </patternFill>
              </fill>
            </x14:dxf>
          </x14:cfRule>
          <xm:sqref>J45:K45</xm:sqref>
        </x14:conditionalFormatting>
        <x14:conditionalFormatting xmlns:xm="http://schemas.microsoft.com/office/excel/2006/main">
          <x14:cfRule type="expression" priority="265" id="{ED276CC5-1364-4A30-82CD-D46BB544C15B}">
            <xm:f>AND(OR(J46="",J46='DD FD'!$J$3),J43&lt;&gt;"",J43&lt;&gt;'DD FD'!$G$3)</xm:f>
            <x14:dxf>
              <fill>
                <patternFill>
                  <bgColor theme="5" tint="0.39994506668294322"/>
                </patternFill>
              </fill>
            </x14:dxf>
          </x14:cfRule>
          <xm:sqref>J46:L46</xm:sqref>
        </x14:conditionalFormatting>
        <x14:conditionalFormatting xmlns:xm="http://schemas.microsoft.com/office/excel/2006/main">
          <x14:cfRule type="expression" priority="287" id="{F0586903-3BF7-4B11-84EF-A62C361BCEC9}">
            <xm:f>AND(B55="",B53&lt;&gt;"",B53&lt;&gt;'DD FD'!$C$3)</xm:f>
            <x14:dxf>
              <fill>
                <patternFill>
                  <bgColor theme="5" tint="0.39994506668294322"/>
                </patternFill>
              </fill>
            </x14:dxf>
          </x14:cfRule>
          <xm:sqref>B55:C55</xm:sqref>
        </x14:conditionalFormatting>
        <x14:conditionalFormatting xmlns:xm="http://schemas.microsoft.com/office/excel/2006/main">
          <x14:cfRule type="expression" priority="252" id="{08AA124E-6935-428E-975F-0DF43685AEB0}">
            <xm:f>AND(OR(B57="",B57='DD FD'!$J$3),B56&lt;&gt;"",B56&lt;&gt;'DD FD'!$G$3)</xm:f>
            <x14:dxf>
              <fill>
                <patternFill>
                  <bgColor theme="5" tint="0.39994506668294322"/>
                </patternFill>
              </fill>
            </x14:dxf>
          </x14:cfRule>
          <xm:sqref>B57:D57</xm:sqref>
        </x14:conditionalFormatting>
        <x14:conditionalFormatting xmlns:xm="http://schemas.microsoft.com/office/excel/2006/main">
          <x14:cfRule type="expression" priority="255" id="{665B29F8-457E-402A-8327-47827782AB44}">
            <xm:f>AND(OR(B53="",B53='DD FD'!$G$3),$B$31='Dropdown Auswahl'!$B$3)</xm:f>
            <x14:dxf>
              <fill>
                <patternFill>
                  <bgColor theme="5" tint="0.39994506668294322"/>
                </patternFill>
              </fill>
            </x14:dxf>
          </x14:cfRule>
          <xm:sqref>B53:D53</xm:sqref>
        </x14:conditionalFormatting>
        <x14:conditionalFormatting xmlns:xm="http://schemas.microsoft.com/office/excel/2006/main">
          <x14:cfRule type="expression" priority="253" id="{2FF6B92E-BDF5-4BBC-ACD7-DEDE829D5E7E}">
            <xm:f>AND(OR(B66="",B66='DD FD'!$G$3),$B$33='Dropdown Auswahl'!$B$3)</xm:f>
            <x14:dxf>
              <fill>
                <patternFill>
                  <bgColor theme="5" tint="0.39994506668294322"/>
                </patternFill>
              </fill>
            </x14:dxf>
          </x14:cfRule>
          <xm:sqref>B66:D66</xm:sqref>
        </x14:conditionalFormatting>
        <x14:conditionalFormatting xmlns:xm="http://schemas.microsoft.com/office/excel/2006/main">
          <x14:cfRule type="expression" priority="258" id="{8A689D64-A218-4FFC-9728-DE848E4329CE}">
            <xm:f>AND(OR(B57="",B57='DD FD'!$J$3),B56&lt;&gt;"",B56&lt;&gt;'DD FD'!$G$3)</xm:f>
            <x14:dxf>
              <fill>
                <patternFill>
                  <bgColor theme="5" tint="0.39994506668294322"/>
                </patternFill>
              </fill>
            </x14:dxf>
          </x14:cfRule>
          <xm:sqref>B57:D57</xm:sqref>
        </x14:conditionalFormatting>
        <x14:conditionalFormatting xmlns:xm="http://schemas.microsoft.com/office/excel/2006/main">
          <x14:cfRule type="expression" priority="246" id="{B35169A5-F4A8-4879-B042-A7F30F754BC8}">
            <xm:f>AND(B56&lt;&gt;"",B56&lt;&gt;'DD FD'!$G$3,B58="",B57&lt;&gt;'DD FD'!$J$4,B57&lt;&gt;'DD FD'!$J$21)</xm:f>
            <x14:dxf>
              <fill>
                <patternFill>
                  <bgColor theme="5" tint="0.39994506668294322"/>
                </patternFill>
              </fill>
            </x14:dxf>
          </x14:cfRule>
          <xm:sqref>B58:C58</xm:sqref>
        </x14:conditionalFormatting>
        <x14:conditionalFormatting xmlns:xm="http://schemas.microsoft.com/office/excel/2006/main">
          <x14:cfRule type="expression" priority="243" id="{A5A2F17B-2574-45C3-8756-399C3FABAC73}">
            <xm:f>AND(OR(B59="",B59='DD FD'!$J$3),B56&lt;&gt;"",B56&lt;&gt;'DD FD'!$G$3)</xm:f>
            <x14:dxf>
              <fill>
                <patternFill>
                  <bgColor theme="5" tint="0.39994506668294322"/>
                </patternFill>
              </fill>
            </x14:dxf>
          </x14:cfRule>
          <xm:sqref>B59:D59</xm:sqref>
        </x14:conditionalFormatting>
        <x14:conditionalFormatting xmlns:xm="http://schemas.microsoft.com/office/excel/2006/main">
          <x14:cfRule type="expression" priority="239" id="{2983B8B0-C285-4898-B3B5-8E796D430F1D}">
            <xm:f>AND(F55="",F53&lt;&gt;"",F53&lt;&gt;'DD FD'!$C$3)</xm:f>
            <x14:dxf>
              <fill>
                <patternFill>
                  <bgColor theme="5" tint="0.39994506668294322"/>
                </patternFill>
              </fill>
            </x14:dxf>
          </x14:cfRule>
          <xm:sqref>F55:G55</xm:sqref>
        </x14:conditionalFormatting>
        <x14:conditionalFormatting xmlns:xm="http://schemas.microsoft.com/office/excel/2006/main">
          <x14:cfRule type="expression" priority="215" id="{51F7DE06-AECF-4263-BFF9-471A27672C4B}">
            <xm:f>AND(OR(F57="",F57='DD FD'!$J$3),F56&lt;&gt;"",F56&lt;&gt;'DD FD'!$G$3)</xm:f>
            <x14:dxf>
              <fill>
                <patternFill>
                  <bgColor theme="5" tint="0.39994506668294322"/>
                </patternFill>
              </fill>
            </x14:dxf>
          </x14:cfRule>
          <xm:sqref>F57:H57</xm:sqref>
        </x14:conditionalFormatting>
        <x14:conditionalFormatting xmlns:xm="http://schemas.microsoft.com/office/excel/2006/main">
          <x14:cfRule type="expression" priority="214" id="{1890A6D5-C131-4A87-B195-CDFE88B20568}">
            <xm:f>AND(F56&lt;&gt;"",F56&lt;&gt;'DD FD'!$G$3,F58="",F57&lt;&gt;'DD FD'!$J$4,F57&lt;&gt;'DD FD'!$J$21)</xm:f>
            <x14:dxf>
              <fill>
                <patternFill>
                  <bgColor theme="5" tint="0.39994506668294322"/>
                </patternFill>
              </fill>
            </x14:dxf>
          </x14:cfRule>
          <xm:sqref>F58:G58</xm:sqref>
        </x14:conditionalFormatting>
        <x14:conditionalFormatting xmlns:xm="http://schemas.microsoft.com/office/excel/2006/main">
          <x14:cfRule type="expression" priority="210" id="{C5EFBEA5-9D6C-4A0C-822D-B6AF56CDBEBA}">
            <xm:f>AND(OR(F59="",F59='DD FD'!$J$3),F56&lt;&gt;"",F56&lt;&gt;'DD FD'!$G$3)</xm:f>
            <x14:dxf>
              <fill>
                <patternFill>
                  <bgColor theme="5" tint="0.39994506668294322"/>
                </patternFill>
              </fill>
            </x14:dxf>
          </x14:cfRule>
          <xm:sqref>F59:H59</xm:sqref>
        </x14:conditionalFormatting>
        <x14:conditionalFormatting xmlns:xm="http://schemas.microsoft.com/office/excel/2006/main">
          <x14:cfRule type="expression" priority="205" id="{A28EC973-70A5-4ADC-AF45-94B65FCF8FF6}">
            <xm:f>AND(J55="",J53&lt;&gt;"",J53&lt;&gt;'DD FD'!$C$3)</xm:f>
            <x14:dxf>
              <fill>
                <patternFill>
                  <bgColor theme="5" tint="0.39994506668294322"/>
                </patternFill>
              </fill>
            </x14:dxf>
          </x14:cfRule>
          <xm:sqref>J55:K55</xm:sqref>
        </x14:conditionalFormatting>
        <x14:conditionalFormatting xmlns:xm="http://schemas.microsoft.com/office/excel/2006/main">
          <x14:cfRule type="expression" priority="202" id="{E3B73BA0-54E7-4810-9807-550A2E4503B4}">
            <xm:f>AND(OR(J57="",J57='DD FD'!$J$3),J56&lt;&gt;"",J56&lt;&gt;'DD FD'!$G$3)</xm:f>
            <x14:dxf>
              <fill>
                <patternFill>
                  <bgColor theme="5" tint="0.39994506668294322"/>
                </patternFill>
              </fill>
            </x14:dxf>
          </x14:cfRule>
          <xm:sqref>J57:L57</xm:sqref>
        </x14:conditionalFormatting>
        <x14:conditionalFormatting xmlns:xm="http://schemas.microsoft.com/office/excel/2006/main">
          <x14:cfRule type="expression" priority="201" id="{593365EF-956B-4C3F-AE25-582827357206}">
            <xm:f>AND(J56&lt;&gt;"",J56&lt;&gt;'DD FD'!$G$3,J58="",J57&lt;&gt;'DD FD'!$J$4,J57&lt;&gt;'DD FD'!$J$21)</xm:f>
            <x14:dxf>
              <fill>
                <patternFill>
                  <bgColor theme="5" tint="0.39994506668294322"/>
                </patternFill>
              </fill>
            </x14:dxf>
          </x14:cfRule>
          <xm:sqref>J58:K58</xm:sqref>
        </x14:conditionalFormatting>
        <x14:conditionalFormatting xmlns:xm="http://schemas.microsoft.com/office/excel/2006/main">
          <x14:cfRule type="expression" priority="196" id="{6056BACD-A47F-4433-B21E-6948F131A553}">
            <xm:f>AND(OR(J59="",J59='DD FD'!$J$3),J56&lt;&gt;"",J56&lt;&gt;'DD FD'!$G$3)</xm:f>
            <x14:dxf>
              <fill>
                <patternFill>
                  <bgColor theme="5" tint="0.39994506668294322"/>
                </patternFill>
              </fill>
            </x14:dxf>
          </x14:cfRule>
          <xm:sqref>J59:L59</xm:sqref>
        </x14:conditionalFormatting>
        <x14:conditionalFormatting xmlns:xm="http://schemas.microsoft.com/office/excel/2006/main">
          <x14:cfRule type="expression" priority="122"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38" id="{9D9DD0D2-E14D-4C3D-A4F8-797FB371E3C2}">
            <xm:f>AND(B68="",B66&lt;&gt;"",B66&lt;&gt;'DD FD'!$C$3)</xm:f>
            <x14:dxf>
              <fill>
                <patternFill>
                  <bgColor theme="5" tint="0.39994506668294322"/>
                </patternFill>
              </fill>
            </x14:dxf>
          </x14:cfRule>
          <xm:sqref>B68:C68</xm:sqref>
        </x14:conditionalFormatting>
        <x14:conditionalFormatting xmlns:xm="http://schemas.microsoft.com/office/excel/2006/main">
          <x14:cfRule type="expression" priority="132" id="{FA80B8A4-54A6-4E11-A684-7E11E514BABB}">
            <xm:f>AND(OR(B70="",B70='DD FD'!$J$3),B69&lt;&gt;"",B69&lt;&gt;'DD FD'!$G$3)</xm:f>
            <x14:dxf>
              <fill>
                <patternFill>
                  <bgColor theme="5" tint="0.39994506668294322"/>
                </patternFill>
              </fill>
            </x14:dxf>
          </x14:cfRule>
          <xm:sqref>B70:D70</xm:sqref>
        </x14:conditionalFormatting>
        <x14:conditionalFormatting xmlns:xm="http://schemas.microsoft.com/office/excel/2006/main">
          <x14:cfRule type="expression" priority="130" id="{5C1CC42C-A68A-41E4-B8B3-FD55F0B86F5B}">
            <xm:f>AND(B69&lt;&gt;"",B69&lt;&gt;'DD FD'!$G$3,B71="",B70&lt;&gt;'DD FD'!$J$4,B70&lt;&gt;'DD FD'!$J$21)</xm:f>
            <x14:dxf>
              <fill>
                <patternFill>
                  <bgColor theme="5" tint="0.39994506668294322"/>
                </patternFill>
              </fill>
            </x14:dxf>
          </x14:cfRule>
          <xm:sqref>B71:C71</xm:sqref>
        </x14:conditionalFormatting>
        <x14:conditionalFormatting xmlns:xm="http://schemas.microsoft.com/office/excel/2006/main">
          <x14:cfRule type="expression" priority="129" id="{2AC3B085-5988-4D16-ABF2-B0392BAC3507}">
            <xm:f>AND(OR(B72="",B72='DD FD'!$J$3),B69&lt;&gt;"",B69&lt;&gt;'DD FD'!$G$3)</xm:f>
            <x14:dxf>
              <fill>
                <patternFill>
                  <bgColor theme="5" tint="0.39994506668294322"/>
                </patternFill>
              </fill>
            </x14:dxf>
          </x14:cfRule>
          <xm:sqref>B72:D72</xm:sqref>
        </x14:conditionalFormatting>
        <x14:conditionalFormatting xmlns:xm="http://schemas.microsoft.com/office/excel/2006/main">
          <x14:cfRule type="expression" priority="105"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113"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23" id="{3443CA88-F378-4E5E-B06C-A7E0A6B0EEB3}">
            <xm:f>AND(F68="",F66&lt;&gt;"",F66&lt;&gt;'DD FD'!$C$3)</xm:f>
            <x14:dxf>
              <fill>
                <patternFill>
                  <bgColor theme="5" tint="0.39994506668294322"/>
                </patternFill>
              </fill>
            </x14:dxf>
          </x14:cfRule>
          <xm:sqref>F68:G68</xm:sqref>
        </x14:conditionalFormatting>
        <x14:conditionalFormatting xmlns:xm="http://schemas.microsoft.com/office/excel/2006/main">
          <x14:cfRule type="expression" priority="120" id="{8AAEAB28-DBEE-4DF4-B331-432F5FC9BB2E}">
            <xm:f>AND(OR(F70="",F70='DD FD'!$J$3),F69&lt;&gt;"",F69&lt;&gt;'DD FD'!$G$3)</xm:f>
            <x14:dxf>
              <fill>
                <patternFill>
                  <bgColor theme="5" tint="0.39994506668294322"/>
                </patternFill>
              </fill>
            </x14:dxf>
          </x14:cfRule>
          <xm:sqref>F70:H70</xm:sqref>
        </x14:conditionalFormatting>
        <x14:conditionalFormatting xmlns:xm="http://schemas.microsoft.com/office/excel/2006/main">
          <x14:cfRule type="expression" priority="119" id="{7F578028-1216-422D-A95B-D3AA257E3754}">
            <xm:f>AND(F69&lt;&gt;"",F69&lt;&gt;'DD FD'!$G$3,F71="",F70&lt;&gt;'DD FD'!$J$4,F70&lt;&gt;'DD FD'!$J$21)</xm:f>
            <x14:dxf>
              <fill>
                <patternFill>
                  <bgColor theme="5" tint="0.39994506668294322"/>
                </patternFill>
              </fill>
            </x14:dxf>
          </x14:cfRule>
          <xm:sqref>F71:G71</xm:sqref>
        </x14:conditionalFormatting>
        <x14:conditionalFormatting xmlns:xm="http://schemas.microsoft.com/office/excel/2006/main">
          <x14:cfRule type="expression" priority="118" id="{EA7682C2-4CA1-4D3B-9C2D-AE1FC54B5665}">
            <xm:f>AND(OR(F72="",F72='DD FD'!$J$3),F69&lt;&gt;"",F69&lt;&gt;'DD FD'!$G$3)</xm:f>
            <x14:dxf>
              <fill>
                <patternFill>
                  <bgColor theme="5" tint="0.39994506668294322"/>
                </patternFill>
              </fill>
            </x14:dxf>
          </x14:cfRule>
          <xm:sqref>F72:H72</xm:sqref>
        </x14:conditionalFormatting>
        <x14:conditionalFormatting xmlns:xm="http://schemas.microsoft.com/office/excel/2006/main">
          <x14:cfRule type="expression" priority="104"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114" id="{BE30F556-C5E9-4413-8051-AA2FB7F5BFE3}">
            <xm:f>AND(J68="",J66&lt;&gt;"",J66&lt;&gt;'DD FD'!$C$3)</xm:f>
            <x14:dxf>
              <fill>
                <patternFill>
                  <bgColor theme="5" tint="0.39994506668294322"/>
                </patternFill>
              </fill>
            </x14:dxf>
          </x14:cfRule>
          <xm:sqref>J68:K68</xm:sqref>
        </x14:conditionalFormatting>
        <x14:conditionalFormatting xmlns:xm="http://schemas.microsoft.com/office/excel/2006/main">
          <x14:cfRule type="expression" priority="111" id="{D91E6EA5-69A8-4716-90B3-73487B86DF9A}">
            <xm:f>AND(OR(J70="",J70='DD FD'!$J$3),J69&lt;&gt;"",J69&lt;&gt;'DD FD'!$G$3)</xm:f>
            <x14:dxf>
              <fill>
                <patternFill>
                  <bgColor theme="5" tint="0.39994506668294322"/>
                </patternFill>
              </fill>
            </x14:dxf>
          </x14:cfRule>
          <xm:sqref>J70:L70</xm:sqref>
        </x14:conditionalFormatting>
        <x14:conditionalFormatting xmlns:xm="http://schemas.microsoft.com/office/excel/2006/main">
          <x14:cfRule type="expression" priority="110" id="{887231BD-0F92-44BC-812D-01B584BA16AC}">
            <xm:f>AND(J69&lt;&gt;"",J69&lt;&gt;'DD FD'!$G$3,J71="",J70&lt;&gt;'DD FD'!$J$4,J70&lt;&gt;'DD FD'!$J$21)</xm:f>
            <x14:dxf>
              <fill>
                <patternFill>
                  <bgColor theme="5" tint="0.39994506668294322"/>
                </patternFill>
              </fill>
            </x14:dxf>
          </x14:cfRule>
          <xm:sqref>J71:K71</xm:sqref>
        </x14:conditionalFormatting>
        <x14:conditionalFormatting xmlns:xm="http://schemas.microsoft.com/office/excel/2006/main">
          <x14:cfRule type="expression" priority="109" id="{81E5AAF9-8993-4808-9A7E-A80A9E39EEE7}">
            <xm:f>AND(OR(J72="",J72='DD FD'!$J$3),J69&lt;&gt;"",J69&lt;&gt;'DD FD'!$G$3)</xm:f>
            <x14:dxf>
              <fill>
                <patternFill>
                  <bgColor theme="5" tint="0.39994506668294322"/>
                </patternFill>
              </fill>
            </x14:dxf>
          </x14:cfRule>
          <xm:sqref>J72:L72</xm:sqref>
        </x14:conditionalFormatting>
        <x14:conditionalFormatting xmlns:xm="http://schemas.microsoft.com/office/excel/2006/main">
          <x14:cfRule type="expression" priority="43"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89"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90"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86"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87"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72"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79"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76"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74"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62"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70"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69"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66"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6"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63"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8"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3" id="{017865C8-29FB-4D3F-984E-2B9E09C39617}">
            <xm:f>OR($B$30='Dropdown Auswahl'!$B$2,$B$31='Dropdown Auswahl'!$B$2,$B$33='Dropdown Auswahl'!$B$2)</xm:f>
            <x14:dxf>
              <font>
                <color theme="0"/>
              </font>
              <fill>
                <patternFill patternType="darkDown">
                  <bgColor theme="0"/>
                </patternFill>
              </fill>
            </x14:dxf>
          </x14:cfRule>
          <xm:sqref>A78:L82 H67 L67 D54 H54 L54 L41 A37:L40 A41:B41 E41:F41 H41:J41 A54:B54 A67:B67 D67 A42:L53 A55:L66 A68:L76</xm:sqref>
        </x14:conditionalFormatting>
        <x14:conditionalFormatting xmlns:xm="http://schemas.microsoft.com/office/excel/2006/main">
          <x14:cfRule type="expression" priority="61"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60"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49"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50"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47"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48"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103"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42" id="{76A41C5B-DFFE-42AC-B9D0-7012FB1CC890}">
            <xm:f>OR($B$26="",$B$26='DD FD'!$AF$3)</xm:f>
            <x14:dxf>
              <fill>
                <patternFill>
                  <bgColor theme="5" tint="0.39994506668294322"/>
                </patternFill>
              </fill>
            </x14:dxf>
          </x14:cfRule>
          <xm:sqref>B26:D26</xm:sqref>
        </x14:conditionalFormatting>
        <x14:conditionalFormatting xmlns:xm="http://schemas.microsoft.com/office/excel/2006/main">
          <x14:cfRule type="expression" priority="41" id="{BF6662E8-FF9C-4547-A29E-E45783118395}">
            <xm:f>AND($B$27="",OR($B$26='DD FD'!$AF$5,$B$26='DD FD'!$AF$6))</xm:f>
            <x14:dxf>
              <fill>
                <patternFill>
                  <bgColor theme="5" tint="0.39994506668294322"/>
                </patternFill>
              </fill>
            </x14:dxf>
          </x14:cfRule>
          <xm:sqref>B27:D27</xm:sqref>
        </x14:conditionalFormatting>
        <x14:conditionalFormatting xmlns:xm="http://schemas.microsoft.com/office/excel/2006/main">
          <x14:cfRule type="expression" priority="40" id="{446EE326-D808-4D76-8467-9C950356A2CF}">
            <xm:f>OR($B$26="",$B$26='DD FD'!$AF$3,$B$26='DD FD'!$AF$4)</xm:f>
            <x14:dxf>
              <fill>
                <patternFill patternType="darkDown">
                  <bgColor theme="0"/>
                </patternFill>
              </fill>
            </x14:dxf>
          </x14:cfRule>
          <xm:sqref>A27:D27</xm:sqref>
        </x14:conditionalFormatting>
        <x14:conditionalFormatting xmlns:xm="http://schemas.microsoft.com/office/excel/2006/main">
          <x14:cfRule type="expression" priority="39"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38"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37"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36"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35"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34"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30"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32"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31"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29"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25"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27"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26"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24"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85" id="{6FC2503A-2574-4B90-8DE4-13513C53903B}">
            <xm:f>OR($B$36="",$B$36='Dropdown Auswahl'!$B$2)</xm:f>
            <x14:dxf>
              <fill>
                <patternFill>
                  <bgColor theme="5" tint="0.39994506668294322"/>
                </patternFill>
              </fill>
            </x14:dxf>
          </x14:cfRule>
          <xm:sqref>B36:C36</xm:sqref>
        </x14:conditionalFormatting>
        <x14:conditionalFormatting xmlns:xm="http://schemas.microsoft.com/office/excel/2006/main">
          <x14:cfRule type="expression" priority="1629" id="{F7FC1BF6-D7A8-4D97-BF23-6BC4DD6617B7}">
            <xm:f>AND(OR(B56="",B56='DD FD'!$G$3),B53&lt;&gt;"",B53&lt;&gt;'DD FD'!$C$3)</xm:f>
            <x14:dxf>
              <fill>
                <patternFill>
                  <bgColor theme="5" tint="0.39994506668294322"/>
                </patternFill>
              </fill>
            </x14:dxf>
          </x14:cfRule>
          <xm:sqref>B69:C69 F69:G69 J69:K69 J56:K56 B56:C56 F56:G56</xm:sqref>
        </x14:conditionalFormatting>
        <x14:conditionalFormatting xmlns:xm="http://schemas.microsoft.com/office/excel/2006/main">
          <x14:cfRule type="expression" priority="1635" id="{9EF2C88E-B506-492E-B4A6-FA2B7F579D5B}">
            <xm:f>AND(OR(B43="",B43='DD FD'!$G$3),B40&lt;&gt;"",B40&lt;&gt;'DD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18" id="{F92BACA9-4DCB-4914-B68A-7A4A9863D471}">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1636" id="{3C7B4E76-6691-4041-9A94-9622615E3707}">
            <xm:f>$B$30='Dropdown Auswahl'!$B$4</xm:f>
            <x14:dxf>
              <fill>
                <patternFill patternType="darkDown">
                  <bgColor theme="0"/>
                </patternFill>
              </fill>
            </x14:dxf>
          </x14:cfRule>
          <xm:sqref>F50</xm:sqref>
        </x14:conditionalFormatting>
        <x14:conditionalFormatting xmlns:xm="http://schemas.microsoft.com/office/excel/2006/main">
          <x14:cfRule type="expression" priority="13" id="{8E708425-C8E7-42E1-93A5-316029FD6522}">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14" id="{62C7E0C7-D7F2-4F04-BE18-9C11AB21DEB5}">
            <xm:f>$B$30='Dropdown Auswahl'!$B$4</xm:f>
            <x14:dxf>
              <fill>
                <patternFill patternType="darkDown">
                  <bgColor theme="0"/>
                </patternFill>
              </fill>
            </x14:dxf>
          </x14:cfRule>
          <xm:sqref>J50</xm:sqref>
        </x14:conditionalFormatting>
        <x14:conditionalFormatting xmlns:xm="http://schemas.microsoft.com/office/excel/2006/main">
          <x14:cfRule type="expression" priority="11" id="{4DBE14BA-2331-4E03-A071-7E83BB9B88CA}">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9" id="{261DE8B5-6106-46C1-A2F8-3ADC696F1D28}">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7" id="{77A6EF2E-9832-44D2-980F-94FDC7C6D316}">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 id="{52097142-63DA-4A6A-8C03-6364ACEE4A53}">
            <xm:f>$B$33='Dropdown Auswahl'!$B$4</xm:f>
            <x14:dxf>
              <fill>
                <patternFill patternType="darkDown">
                  <bgColor theme="0"/>
                </patternFill>
              </fill>
            </x14:dxf>
          </x14:cfRule>
          <xm:sqref>F76:H76</xm:sqref>
        </x14:conditionalFormatting>
        <x14:conditionalFormatting xmlns:xm="http://schemas.microsoft.com/office/excel/2006/main">
          <x14:cfRule type="expression" priority="4" id="{F2D2A2C7-3FE3-4916-BB5C-45F4080580C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2" id="{E50480FC-4A8B-4710-8B62-2A81D50F9907}">
            <xm:f>$B$33='Dropdown Auswahl'!$B$4</xm:f>
            <x14:dxf>
              <fill>
                <patternFill patternType="darkDown">
                  <bgColor theme="0"/>
                </patternFill>
              </fill>
            </x14:dxf>
          </x14:cfRule>
          <xm:sqref>J76:L76</xm:sqref>
        </x14:conditionalFormatting>
        <x14:conditionalFormatting xmlns:xm="http://schemas.microsoft.com/office/excel/2006/main">
          <x14:cfRule type="expression" priority="1" id="{2C89121D-D959-4438-BC47-B5517B08CCB9}">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1770" id="{109727DF-DBE9-4EDD-8482-E6A5BAD5E7AA}">
            <xm:f>AND(B43&lt;&gt;"",B43&lt;&gt;'DD FD'!$G$3,B47="",B46&lt;&gt;'DD FD'!$T$4,B46&lt;&gt;'DD FD'!$J$21)</xm:f>
            <x14:dxf>
              <fill>
                <patternFill>
                  <bgColor theme="5" tint="0.39994506668294322"/>
                </patternFill>
              </fill>
            </x14:dxf>
          </x14:cfRule>
          <xm:sqref>B47:C47 F47:G47 J47:K47 B60:C60 F60:G60 J60:K60 B73:C73 F73:G73 J73:K73</xm:sqref>
        </x14:conditionalFormatting>
        <x14:conditionalFormatting xmlns:xm="http://schemas.microsoft.com/office/excel/2006/main">
          <x14:cfRule type="expression" priority="1859" id="{34020346-CEA7-43F4-93E8-42462948C042}">
            <xm:f>AND(OR(B48="",B48='DD FD'!$AD$3),B43&lt;&gt;"",B43&lt;&gt;'DD FD'!$G$3)</xm:f>
            <x14:dxf>
              <fill>
                <patternFill>
                  <bgColor theme="5" tint="0.39994506668294322"/>
                </patternFill>
              </fill>
            </x14:dxf>
          </x14:cfRule>
          <xm:sqref>B48:D48 F48:H48 J48:L48 B61:D61 F61:H61 J61:L61 B74:D74 F74:H74 J74:L74</xm:sqref>
        </x14:conditionalFormatting>
        <x14:conditionalFormatting xmlns:xm="http://schemas.microsoft.com/office/excel/2006/main">
          <x14:cfRule type="expression" priority="1868" id="{4B99EACF-BA11-45EC-AB58-3DE49D076671}">
            <xm:f>AND(B49="",B48&lt;&gt;'DD FD'!$AD$4,B43&lt;&gt;"",B43&lt;&gt;'DD FD'!$G$3)</xm:f>
            <x14:dxf>
              <fill>
                <patternFill>
                  <bgColor theme="5" tint="0.39994506668294322"/>
                </patternFill>
              </fill>
            </x14:dxf>
          </x14:cfRule>
          <xm:sqref>B49:C49 F49:G49 J49:K49 B62:C62 F62:G62 J62:K62 B75:C75 F75:G75 J75:K75</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FD'!$J$21))))))))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FD'!$J$21))))))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ability " prompt="Please note the information on recyclability in our &quot;Do's and Don'ts&quot; document. Select &quot;Yes&quot; if the recyclability has been determined according to this document. Select &quot;No&quot; if not." xr:uid="{E0BC5DC0-8E86-4475-B0E3-BC0A94C64373}">
          <x14:formula1>
            <xm:f>'Dropdown Auswahl'!$B$2:$B$4</xm:f>
          </x14:formula1>
          <xm:sqref>B35:D35</xm:sqref>
        </x14:dataValidation>
        <x14:dataValidation type="list" allowBlank="1" showInputMessage="1" showErrorMessage="1" promptTitle="Virgin material" prompt="Material used for the first time. If no virgin material is contained in the packaging constituent, select &quot;No virgin content, only recycled material&quot;." xr:uid="{0E433B02-A997-4189-B6DF-0775C8C30DDF}">
          <x14:formula1>
            <xm:f>IF(D43=1,FD_VM_PPK, IF(D43=2,FD_VM_KS, IF(D43=3,FD_VM_WB, IF(D43=4,FD_VM_AL, IF(D43=5,FD_VM_GL, IF(D43=6,FD_VM_NM, IF(D43=7,FD_VM_GKV, IF(D43=8,FD_VM_SV, 'DD FD'!$J$21))))))))</xm:f>
          </x14:formula1>
          <xm:sqref>B44:D44</xm:sqref>
        </x14:dataValidation>
        <x14:dataValidation type="list" allowBlank="1" showInputMessage="1" showErrorMessage="1" promptTitle="Packaging components" prompt="Packaging may consist of a main body, closure and label. Use &quot;yes/no&quot; to indicate which components the packaging has. Further information on the selected packaging components is required below. " xr:uid="{281313B8-BA52-4746-862E-8C6F248EC8BA}">
          <x14:formula1>
            <xm:f>'Dropdown Auswahl'!$B$2:$B$4</xm:f>
          </x14:formula1>
          <xm:sqref>B33:D33 B30:D31</xm:sqref>
        </x14:dataValidation>
        <x14:dataValidation type="list" allowBlank="1" showInputMessage="1" showErrorMessage="1" promptTitle="Recycled material" prompt="Material that has already passed a use phase and is reused (recycled material). For the material &quot;plastic&quot; only post consumer recyclates (PCR) are accepted. Post-industrial recyclate is to be indicated with &quot;No recycled share, only virgin material&quot;." xr:uid="{C0A9410F-968E-4A61-87D4-BEEBB5B8AA1D}">
          <x14:formula1>
            <xm:f>IF(D43=1,FD_SM_PPK, IF(D43=2,FD_SM_KS, IF(D43=3,FD_SM_WB, IF(D43=4,FD_SM_AL, IF(D43=5,FD_SM_GL, IF(D43=6,FD_SM_NM,'DD FD'!$J$21))))))</xm:f>
          </x14:formula1>
          <xm:sqref>B59:D59 B46:D46</xm:sqref>
        </x14:dataValidation>
        <x14:dataValidation type="list" allowBlank="1" showInputMessage="1" showErrorMessage="1" promptTitle="Virgin material" prompt="Material used for the first time. If no virgin material is contained in the packaging constituent, select &quot;No virgin content, only recycled material&quot;." xr:uid="{25FA63D9-F354-4E9D-BEDC-008CA98FE3A2}">
          <x14:formula1>
            <xm:f>IF(D56=1,FD_VM_PPK, IF(D56=2,FD_VM_KS, IF(D56=3,FD_VM_WB, IF(D56=4,FD_VM_AL, IF(D56=5,FD_VM_GL, IF(D56=6,FD_VM_NM, IF(D56=7,FD_VM_GKV, IF(D56=8,FD_VM_SV,'DD FD'!$J$21))))))))</xm:f>
          </x14:formula1>
          <xm:sqref>B57:D57</xm:sqref>
        </x14:dataValidation>
        <x14:dataValidation type="list" allowBlank="1" showInputMessage="1" showErrorMessage="1" promptTitle="Closure/Lid separable" prompt="If there is a main body and a closure/lid, indicate here whether these two components can be separated manually by the end user." xr:uid="{F91745C9-C289-467E-9411-72941AEDA64F}">
          <x14:formula1>
            <xm:f>'Dropdown Auswahl'!$B$2:$B$4</xm:f>
          </x14:formula1>
          <xm:sqref>B32:D32</xm:sqref>
        </x14:dataValidation>
        <x14:dataValidation type="list" allowBlank="1" showInputMessage="1" showErrorMessage="1" promptTitle="Label/Sticker separable" prompt="If there is a main body and a label/sticker, indicate here whether these two components can be separated manually by the end user." xr:uid="{183922EE-BBCD-419E-846F-FB6C5944A914}">
          <x14:formula1>
            <xm:f>'Dropdown Auswahl'!$B$2:$B$4</xm:f>
          </x14:formula1>
          <xm:sqref>B34:D34</xm:sqref>
        </x14:dataValidation>
        <x14:dataValidation type="list" allowBlank="1" showInputMessage="1" showErrorMessage="1" promptTitle="Constituent subject to licensing" prompt="If it was indicated above (in section general packaging information) that only a part of the packaging is subject to licensing, it can be indicated here for each component which of these components is subject to licensing. Otherwise not to be filled." xr:uid="{E5B60B26-303B-4A78-808B-2C0DBB72FC04}">
          <x14:formula1>
            <xm:f>'Dropdown Auswahl'!$A$2:$A$3</xm:f>
          </x14:formula1>
          <xm:sqref>J67:K67 F67:G67 B41:C41 F41:G41 J41:K41 B54:C54 F54:G54 J54:K54 B67:C67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AG66"/>
  <sheetViews>
    <sheetView zoomScale="85" zoomScaleNormal="85" workbookViewId="0"/>
  </sheetViews>
  <sheetFormatPr baseColWidth="10" defaultColWidth="9" defaultRowHeight="15.75" x14ac:dyDescent="0.25"/>
  <cols>
    <col min="1" max="1" width="21.75" style="2" customWidth="1"/>
    <col min="2" max="2" width="22" style="2" customWidth="1"/>
    <col min="3" max="3" width="28.75" style="2" customWidth="1"/>
    <col min="4" max="4" width="28.25" style="2" customWidth="1"/>
    <col min="5" max="5" width="20.75" style="2" bestFit="1" customWidth="1"/>
    <col min="6" max="6" width="25.125" style="2" bestFit="1" customWidth="1"/>
    <col min="7" max="7" width="26.75" style="2" bestFit="1" customWidth="1"/>
    <col min="8" max="8" width="9.5" style="2" bestFit="1" customWidth="1"/>
    <col min="9" max="9" width="24.25" style="2" bestFit="1" customWidth="1"/>
    <col min="10" max="10" width="41.5" style="2" customWidth="1"/>
    <col min="11" max="15" width="36.5" style="2" customWidth="1"/>
    <col min="16" max="16" width="46" style="2" customWidth="1"/>
    <col min="17" max="19" width="47.875" style="2" customWidth="1"/>
    <col min="20" max="20" width="36.5" style="2" customWidth="1"/>
    <col min="21" max="21" width="41.75" style="2" customWidth="1"/>
    <col min="22" max="27" width="36.5" style="2" customWidth="1"/>
    <col min="28" max="28" width="39.75" style="2" bestFit="1" customWidth="1"/>
    <col min="29" max="29" width="41.125" style="2" bestFit="1" customWidth="1"/>
    <col min="30" max="30" width="30.625" style="2" bestFit="1" customWidth="1"/>
    <col min="31" max="31" width="30.625" style="2" customWidth="1"/>
    <col min="32" max="32" width="39.25" style="2" bestFit="1" customWidth="1"/>
    <col min="33" max="33" width="46.75" style="2" bestFit="1" customWidth="1"/>
    <col min="34" max="16384" width="9" style="2"/>
  </cols>
  <sheetData>
    <row r="1" spans="1:33" s="1" customFormat="1" ht="16.5" thickBot="1" x14ac:dyDescent="0.3">
      <c r="A1" s="447" t="s">
        <v>1503</v>
      </c>
      <c r="B1" s="449"/>
      <c r="C1" s="451" t="s">
        <v>1504</v>
      </c>
      <c r="D1" s="449"/>
      <c r="E1" s="452" t="s">
        <v>1505</v>
      </c>
      <c r="F1" s="453"/>
      <c r="G1" s="454" t="s">
        <v>1502</v>
      </c>
      <c r="H1" s="455"/>
      <c r="I1" s="448"/>
      <c r="J1" s="456" t="s">
        <v>1501</v>
      </c>
      <c r="K1" s="457"/>
      <c r="L1" s="457"/>
      <c r="M1" s="457"/>
      <c r="N1" s="457"/>
      <c r="O1" s="457"/>
      <c r="P1" s="457"/>
      <c r="Q1" s="457"/>
      <c r="R1" s="457"/>
      <c r="S1" s="457"/>
      <c r="T1" s="458" t="s">
        <v>1516</v>
      </c>
      <c r="U1" s="458"/>
      <c r="V1" s="458"/>
      <c r="W1" s="458"/>
      <c r="X1" s="458"/>
      <c r="Y1" s="458"/>
      <c r="Z1" s="458"/>
      <c r="AA1" s="458"/>
      <c r="AB1" s="458"/>
      <c r="AC1" s="459"/>
      <c r="AD1" s="460" t="s">
        <v>1518</v>
      </c>
      <c r="AE1" s="461"/>
    </row>
    <row r="2" spans="1:33" s="1" customFormat="1" ht="16.5" thickBot="1" x14ac:dyDescent="0.3">
      <c r="A2" s="275" t="s">
        <v>1478</v>
      </c>
      <c r="B2" s="450" t="s">
        <v>3752</v>
      </c>
      <c r="C2" s="164" t="s">
        <v>1478</v>
      </c>
      <c r="D2" s="450" t="s">
        <v>3752</v>
      </c>
      <c r="E2" s="165" t="s">
        <v>1478</v>
      </c>
      <c r="F2" s="428" t="s">
        <v>3752</v>
      </c>
      <c r="G2" s="164" t="s">
        <v>1479</v>
      </c>
      <c r="H2" s="166" t="s">
        <v>1517</v>
      </c>
      <c r="I2" s="428" t="s">
        <v>3752</v>
      </c>
      <c r="J2" s="440" t="s">
        <v>1474</v>
      </c>
      <c r="K2" s="441" t="s">
        <v>1480</v>
      </c>
      <c r="L2" s="441" t="s">
        <v>1646</v>
      </c>
      <c r="M2" s="441" t="s">
        <v>1481</v>
      </c>
      <c r="N2" s="441" t="s">
        <v>649</v>
      </c>
      <c r="O2" s="441" t="s">
        <v>1484</v>
      </c>
      <c r="P2" s="441" t="s">
        <v>1482</v>
      </c>
      <c r="Q2" s="442" t="s">
        <v>1483</v>
      </c>
      <c r="R2" s="443" t="s">
        <v>3891</v>
      </c>
      <c r="S2" s="443" t="s">
        <v>3892</v>
      </c>
      <c r="T2" s="165" t="s">
        <v>1474</v>
      </c>
      <c r="U2" s="165" t="s">
        <v>1480</v>
      </c>
      <c r="V2" s="165" t="s">
        <v>1646</v>
      </c>
      <c r="W2" s="165" t="s">
        <v>1481</v>
      </c>
      <c r="X2" s="165" t="s">
        <v>649</v>
      </c>
      <c r="Y2" s="165" t="s">
        <v>1484</v>
      </c>
      <c r="Z2" s="165" t="s">
        <v>1482</v>
      </c>
      <c r="AA2" s="166" t="s">
        <v>1483</v>
      </c>
      <c r="AB2" s="446" t="s">
        <v>3893</v>
      </c>
      <c r="AC2" s="446" t="s">
        <v>3894</v>
      </c>
      <c r="AD2" s="179" t="s">
        <v>1478</v>
      </c>
      <c r="AE2" s="438" t="s">
        <v>3752</v>
      </c>
      <c r="AF2" s="166" t="s">
        <v>437</v>
      </c>
      <c r="AG2" s="179" t="s">
        <v>1674</v>
      </c>
    </row>
    <row r="3" spans="1:33" x14ac:dyDescent="0.25">
      <c r="A3" s="175" t="s">
        <v>2796</v>
      </c>
      <c r="B3" s="429"/>
      <c r="C3" s="175" t="s">
        <v>2796</v>
      </c>
      <c r="D3" s="430"/>
      <c r="E3" s="3" t="s">
        <v>2796</v>
      </c>
      <c r="F3" s="431"/>
      <c r="G3" s="159" t="s">
        <v>2796</v>
      </c>
      <c r="H3" s="160">
        <v>0</v>
      </c>
      <c r="I3" s="433"/>
      <c r="J3" s="159" t="s">
        <v>2796</v>
      </c>
      <c r="K3" s="178" t="s">
        <v>2796</v>
      </c>
      <c r="L3" s="178" t="s">
        <v>2796</v>
      </c>
      <c r="M3" s="178" t="s">
        <v>2796</v>
      </c>
      <c r="N3" s="178" t="s">
        <v>2796</v>
      </c>
      <c r="O3" s="178" t="s">
        <v>2796</v>
      </c>
      <c r="P3" s="178" t="s">
        <v>2796</v>
      </c>
      <c r="Q3" s="178" t="s">
        <v>2796</v>
      </c>
      <c r="R3" s="444" t="s">
        <v>3632</v>
      </c>
      <c r="S3" s="429" t="s">
        <v>3812</v>
      </c>
      <c r="T3" s="178" t="s">
        <v>2796</v>
      </c>
      <c r="U3" s="178" t="s">
        <v>2796</v>
      </c>
      <c r="V3" s="178" t="s">
        <v>2796</v>
      </c>
      <c r="W3" s="178" t="s">
        <v>2796</v>
      </c>
      <c r="X3" s="178" t="s">
        <v>2796</v>
      </c>
      <c r="Y3" s="178" t="s">
        <v>2796</v>
      </c>
      <c r="Z3" s="178" t="s">
        <v>2796</v>
      </c>
      <c r="AA3" s="178" t="s">
        <v>2796</v>
      </c>
      <c r="AB3" s="444" t="s">
        <v>3653</v>
      </c>
      <c r="AC3" s="429" t="s">
        <v>3856</v>
      </c>
      <c r="AD3" s="160" t="s">
        <v>2796</v>
      </c>
      <c r="AE3" s="436"/>
      <c r="AF3" s="160" t="s">
        <v>2796</v>
      </c>
      <c r="AG3" s="175" t="s">
        <v>2796</v>
      </c>
    </row>
    <row r="4" spans="1:33" x14ac:dyDescent="0.25">
      <c r="A4" s="176" t="s">
        <v>3598</v>
      </c>
      <c r="B4" s="430" t="s">
        <v>3753</v>
      </c>
      <c r="C4" s="176" t="s">
        <v>3735</v>
      </c>
      <c r="D4" s="430" t="s">
        <v>3786</v>
      </c>
      <c r="E4" s="3" t="s">
        <v>3624</v>
      </c>
      <c r="F4" s="431" t="s">
        <v>3809</v>
      </c>
      <c r="G4" s="154" t="s">
        <v>3626</v>
      </c>
      <c r="H4" s="155">
        <v>1</v>
      </c>
      <c r="I4" s="434" t="s">
        <v>1474</v>
      </c>
      <c r="J4" s="424" t="s">
        <v>3695</v>
      </c>
      <c r="K4" s="3" t="s">
        <v>3695</v>
      </c>
      <c r="L4" s="3" t="s">
        <v>3695</v>
      </c>
      <c r="M4" s="3" t="s">
        <v>3695</v>
      </c>
      <c r="N4" s="3" t="s">
        <v>3695</v>
      </c>
      <c r="O4" s="3" t="s">
        <v>3695</v>
      </c>
      <c r="P4" s="3" t="s">
        <v>3695</v>
      </c>
      <c r="Q4" s="3" t="s">
        <v>3695</v>
      </c>
      <c r="R4" s="434" t="s">
        <v>3708</v>
      </c>
      <c r="S4" s="430" t="s">
        <v>3813</v>
      </c>
      <c r="T4" s="39" t="s">
        <v>3696</v>
      </c>
      <c r="U4" s="3" t="s">
        <v>3696</v>
      </c>
      <c r="V4" s="3" t="s">
        <v>3696</v>
      </c>
      <c r="W4" s="3" t="s">
        <v>3696</v>
      </c>
      <c r="X4" s="3" t="s">
        <v>3696</v>
      </c>
      <c r="Y4" s="3" t="s">
        <v>3696</v>
      </c>
      <c r="Z4" s="3" t="s">
        <v>3696</v>
      </c>
      <c r="AA4" s="3" t="s">
        <v>3696</v>
      </c>
      <c r="AB4" s="434" t="s">
        <v>1506</v>
      </c>
      <c r="AC4" s="430" t="s">
        <v>1506</v>
      </c>
      <c r="AD4" s="155" t="s">
        <v>3694</v>
      </c>
      <c r="AE4" s="437"/>
      <c r="AF4" s="155" t="s">
        <v>3688</v>
      </c>
      <c r="AG4" s="176" t="s">
        <v>3691</v>
      </c>
    </row>
    <row r="5" spans="1:33" x14ac:dyDescent="0.25">
      <c r="A5" s="176" t="s">
        <v>3704</v>
      </c>
      <c r="B5" s="430" t="s">
        <v>3754</v>
      </c>
      <c r="C5" s="176" t="s">
        <v>3736</v>
      </c>
      <c r="D5" s="430" t="s">
        <v>3787</v>
      </c>
      <c r="E5" s="3" t="s">
        <v>3705</v>
      </c>
      <c r="F5" s="431" t="s">
        <v>3810</v>
      </c>
      <c r="G5" s="154" t="s">
        <v>3627</v>
      </c>
      <c r="H5" s="155">
        <v>2</v>
      </c>
      <c r="I5" s="434" t="s">
        <v>1480</v>
      </c>
      <c r="J5" s="154" t="s">
        <v>3632</v>
      </c>
      <c r="K5" s="3" t="s">
        <v>126</v>
      </c>
      <c r="L5" s="3" t="s">
        <v>3641</v>
      </c>
      <c r="M5" s="3" t="s">
        <v>1481</v>
      </c>
      <c r="N5" s="3" t="s">
        <v>2859</v>
      </c>
      <c r="O5" s="3" t="s">
        <v>3643</v>
      </c>
      <c r="P5" s="3" t="s">
        <v>3706</v>
      </c>
      <c r="Q5" s="3" t="s">
        <v>3707</v>
      </c>
      <c r="R5" s="434" t="s">
        <v>3712</v>
      </c>
      <c r="S5" s="430" t="s">
        <v>3814</v>
      </c>
      <c r="T5" s="3" t="s">
        <v>3653</v>
      </c>
      <c r="U5" s="3" t="s">
        <v>1506</v>
      </c>
      <c r="V5" s="3" t="s">
        <v>3658</v>
      </c>
      <c r="W5" s="3" t="s">
        <v>3659</v>
      </c>
      <c r="X5" s="3" t="s">
        <v>3660</v>
      </c>
      <c r="Y5" s="3" t="s">
        <v>3661</v>
      </c>
      <c r="Z5" s="3"/>
      <c r="AA5" s="3"/>
      <c r="AB5" s="434" t="s">
        <v>1507</v>
      </c>
      <c r="AC5" s="430" t="s">
        <v>1507</v>
      </c>
      <c r="AD5" s="155" t="s">
        <v>3671</v>
      </c>
      <c r="AE5" s="437" t="s">
        <v>3874</v>
      </c>
      <c r="AF5" s="155" t="s">
        <v>3690</v>
      </c>
      <c r="AG5" s="176" t="s">
        <v>3692</v>
      </c>
    </row>
    <row r="6" spans="1:33" ht="16.5" thickBot="1" x14ac:dyDescent="0.3">
      <c r="A6" s="176" t="s">
        <v>3599</v>
      </c>
      <c r="B6" s="430" t="s">
        <v>3755</v>
      </c>
      <c r="C6" s="176" t="s">
        <v>3737</v>
      </c>
      <c r="D6" s="430" t="s">
        <v>3788</v>
      </c>
      <c r="E6" s="3" t="s">
        <v>1486</v>
      </c>
      <c r="F6" s="431" t="s">
        <v>1486</v>
      </c>
      <c r="G6" s="154" t="s">
        <v>3628</v>
      </c>
      <c r="H6" s="155">
        <v>3</v>
      </c>
      <c r="I6" s="434" t="s">
        <v>1646</v>
      </c>
      <c r="J6" s="154" t="s">
        <v>3708</v>
      </c>
      <c r="K6" s="3" t="s">
        <v>899</v>
      </c>
      <c r="L6" s="3" t="s">
        <v>3642</v>
      </c>
      <c r="M6" s="3"/>
      <c r="N6" s="3"/>
      <c r="O6" s="3" t="s">
        <v>1485</v>
      </c>
      <c r="P6" s="3" t="s">
        <v>3709</v>
      </c>
      <c r="Q6" s="3" t="s">
        <v>3710</v>
      </c>
      <c r="R6" s="434" t="s">
        <v>3633</v>
      </c>
      <c r="S6" s="430" t="s">
        <v>3815</v>
      </c>
      <c r="T6" s="3"/>
      <c r="U6" s="3" t="s">
        <v>1507</v>
      </c>
      <c r="V6" s="3" t="s">
        <v>3657</v>
      </c>
      <c r="W6" s="3"/>
      <c r="X6" s="3"/>
      <c r="Y6" s="3" t="s">
        <v>3662</v>
      </c>
      <c r="Z6" s="3"/>
      <c r="AA6" s="3"/>
      <c r="AB6" s="434" t="s">
        <v>3654</v>
      </c>
      <c r="AC6" s="430" t="s">
        <v>3857</v>
      </c>
      <c r="AD6" s="155" t="s">
        <v>3672</v>
      </c>
      <c r="AE6" s="437" t="s">
        <v>3875</v>
      </c>
      <c r="AF6" s="158" t="s">
        <v>3689</v>
      </c>
      <c r="AG6" s="177" t="s">
        <v>3693</v>
      </c>
    </row>
    <row r="7" spans="1:33" ht="16.5" thickBot="1" x14ac:dyDescent="0.3">
      <c r="A7" s="176" t="s">
        <v>3711</v>
      </c>
      <c r="B7" s="430" t="s">
        <v>3756</v>
      </c>
      <c r="C7" s="176" t="s">
        <v>1487</v>
      </c>
      <c r="D7" s="430" t="s">
        <v>1487</v>
      </c>
      <c r="E7" s="157" t="s">
        <v>3625</v>
      </c>
      <c r="F7" s="432" t="s">
        <v>3811</v>
      </c>
      <c r="G7" s="154" t="s">
        <v>1481</v>
      </c>
      <c r="H7" s="155">
        <v>4</v>
      </c>
      <c r="I7" s="434" t="s">
        <v>1481</v>
      </c>
      <c r="J7" s="154" t="s">
        <v>3712</v>
      </c>
      <c r="K7" s="3" t="s">
        <v>182</v>
      </c>
      <c r="L7" s="3"/>
      <c r="M7" s="3"/>
      <c r="N7" s="3"/>
      <c r="O7" s="3" t="s">
        <v>3644</v>
      </c>
      <c r="P7" s="3" t="s">
        <v>3713</v>
      </c>
      <c r="Q7" s="3" t="s">
        <v>3706</v>
      </c>
      <c r="R7" s="434" t="s">
        <v>126</v>
      </c>
      <c r="S7" s="430" t="s">
        <v>126</v>
      </c>
      <c r="T7" s="3"/>
      <c r="U7" s="3" t="s">
        <v>3654</v>
      </c>
      <c r="V7" s="3"/>
      <c r="W7" s="3"/>
      <c r="X7" s="3"/>
      <c r="Y7" s="3" t="s">
        <v>3663</v>
      </c>
      <c r="Z7" s="3"/>
      <c r="AA7" s="3"/>
      <c r="AB7" s="434" t="s">
        <v>1508</v>
      </c>
      <c r="AC7" s="430" t="s">
        <v>1508</v>
      </c>
      <c r="AD7" s="155" t="s">
        <v>3673</v>
      </c>
      <c r="AE7" s="437" t="s">
        <v>3876</v>
      </c>
    </row>
    <row r="8" spans="1:33" x14ac:dyDescent="0.25">
      <c r="A8" s="176" t="s">
        <v>3714</v>
      </c>
      <c r="B8" s="430" t="s">
        <v>3757</v>
      </c>
      <c r="C8" s="176" t="s">
        <v>3738</v>
      </c>
      <c r="D8" s="430" t="s">
        <v>3789</v>
      </c>
      <c r="E8" s="2" t="s">
        <v>1497</v>
      </c>
      <c r="G8" s="154" t="s">
        <v>2859</v>
      </c>
      <c r="H8" s="155">
        <v>5</v>
      </c>
      <c r="I8" s="434" t="s">
        <v>649</v>
      </c>
      <c r="J8" s="154" t="s">
        <v>3633</v>
      </c>
      <c r="K8" s="3" t="s">
        <v>343</v>
      </c>
      <c r="L8" s="3"/>
      <c r="M8" s="3"/>
      <c r="N8" s="3"/>
      <c r="O8" s="3" t="s">
        <v>3645</v>
      </c>
      <c r="P8" s="3" t="s">
        <v>3715</v>
      </c>
      <c r="Q8" s="3" t="s">
        <v>3716</v>
      </c>
      <c r="R8" s="434" t="s">
        <v>899</v>
      </c>
      <c r="S8" s="430" t="s">
        <v>899</v>
      </c>
      <c r="T8" s="3"/>
      <c r="U8" s="3" t="s">
        <v>1508</v>
      </c>
      <c r="W8" s="3"/>
      <c r="X8" s="3"/>
      <c r="Y8" s="3" t="s">
        <v>3664</v>
      </c>
      <c r="Z8" s="3"/>
      <c r="AA8" s="3"/>
      <c r="AB8" s="434" t="s">
        <v>3655</v>
      </c>
      <c r="AC8" s="430" t="s">
        <v>3858</v>
      </c>
      <c r="AD8" s="155" t="s">
        <v>3674</v>
      </c>
      <c r="AE8" s="437" t="s">
        <v>3877</v>
      </c>
    </row>
    <row r="9" spans="1:33" x14ac:dyDescent="0.25">
      <c r="A9" s="176" t="s">
        <v>1489</v>
      </c>
      <c r="B9" s="430" t="s">
        <v>1489</v>
      </c>
      <c r="C9" s="176" t="s">
        <v>3739</v>
      </c>
      <c r="D9" s="430" t="s">
        <v>3790</v>
      </c>
      <c r="E9" s="2" t="s">
        <v>1497</v>
      </c>
      <c r="G9" s="154" t="s">
        <v>3629</v>
      </c>
      <c r="H9" s="155">
        <v>6</v>
      </c>
      <c r="I9" s="434" t="s">
        <v>1484</v>
      </c>
      <c r="J9" s="154"/>
      <c r="K9" s="3" t="s">
        <v>3634</v>
      </c>
      <c r="L9" s="3"/>
      <c r="M9" s="3"/>
      <c r="N9" s="3"/>
      <c r="O9" s="3" t="s">
        <v>3646</v>
      </c>
      <c r="P9" s="3" t="s">
        <v>3652</v>
      </c>
      <c r="Q9" s="3" t="s">
        <v>3717</v>
      </c>
      <c r="R9" s="434" t="s">
        <v>182</v>
      </c>
      <c r="S9" s="430" t="s">
        <v>182</v>
      </c>
      <c r="T9" s="3"/>
      <c r="U9" s="3" t="s">
        <v>3655</v>
      </c>
      <c r="W9" s="3"/>
      <c r="X9" s="3"/>
      <c r="Y9" s="3" t="s">
        <v>3665</v>
      </c>
      <c r="Z9" s="3"/>
      <c r="AA9" s="3"/>
      <c r="AB9" s="434" t="s">
        <v>1509</v>
      </c>
      <c r="AC9" s="430" t="s">
        <v>1509</v>
      </c>
      <c r="AD9" s="155" t="s">
        <v>3675</v>
      </c>
      <c r="AE9" s="437" t="s">
        <v>3878</v>
      </c>
    </row>
    <row r="10" spans="1:33" x14ac:dyDescent="0.25">
      <c r="A10" s="176" t="s">
        <v>2847</v>
      </c>
      <c r="B10" s="430" t="s">
        <v>3758</v>
      </c>
      <c r="C10" s="176" t="s">
        <v>3740</v>
      </c>
      <c r="D10" s="430" t="s">
        <v>3791</v>
      </c>
      <c r="E10" s="2" t="s">
        <v>1497</v>
      </c>
      <c r="G10" s="154" t="s">
        <v>3630</v>
      </c>
      <c r="H10" s="155">
        <v>7</v>
      </c>
      <c r="I10" s="434" t="s">
        <v>1482</v>
      </c>
      <c r="J10" s="154"/>
      <c r="K10" s="3" t="s">
        <v>3635</v>
      </c>
      <c r="L10" s="3"/>
      <c r="M10" s="3"/>
      <c r="N10" s="3"/>
      <c r="O10" s="3" t="s">
        <v>3647</v>
      </c>
      <c r="P10" s="3"/>
      <c r="Q10" s="3" t="s">
        <v>3713</v>
      </c>
      <c r="R10" s="434" t="s">
        <v>343</v>
      </c>
      <c r="S10" s="430" t="s">
        <v>343</v>
      </c>
      <c r="T10" s="3"/>
      <c r="U10" s="3" t="s">
        <v>1509</v>
      </c>
      <c r="V10" s="3"/>
      <c r="W10" s="3"/>
      <c r="X10" s="3"/>
      <c r="Y10" s="3" t="s">
        <v>3666</v>
      </c>
      <c r="Z10" s="3"/>
      <c r="AA10" s="3"/>
      <c r="AB10" s="434" t="s">
        <v>1510</v>
      </c>
      <c r="AC10" s="430" t="s">
        <v>1510</v>
      </c>
      <c r="AD10" s="155" t="s">
        <v>3676</v>
      </c>
      <c r="AE10" s="437" t="s">
        <v>3879</v>
      </c>
    </row>
    <row r="11" spans="1:33" ht="16.5" thickBot="1" x14ac:dyDescent="0.3">
      <c r="A11" s="176" t="s">
        <v>3718</v>
      </c>
      <c r="B11" s="430" t="s">
        <v>3759</v>
      </c>
      <c r="C11" s="176" t="s">
        <v>3741</v>
      </c>
      <c r="D11" s="430" t="s">
        <v>3792</v>
      </c>
      <c r="E11" s="2" t="s">
        <v>1497</v>
      </c>
      <c r="G11" s="156" t="s">
        <v>3631</v>
      </c>
      <c r="H11" s="158">
        <v>8</v>
      </c>
      <c r="I11" s="435" t="s">
        <v>1483</v>
      </c>
      <c r="J11" s="154"/>
      <c r="K11" s="3" t="s">
        <v>3636</v>
      </c>
      <c r="L11" s="3"/>
      <c r="M11" s="3"/>
      <c r="N11" s="3"/>
      <c r="O11" s="3" t="s">
        <v>3648</v>
      </c>
      <c r="P11" s="3"/>
      <c r="Q11" s="3" t="s">
        <v>3719</v>
      </c>
      <c r="R11" s="434" t="s">
        <v>3634</v>
      </c>
      <c r="S11" s="430" t="s">
        <v>3816</v>
      </c>
      <c r="T11" s="3"/>
      <c r="U11" s="3" t="s">
        <v>1510</v>
      </c>
      <c r="V11" s="3"/>
      <c r="W11" s="3"/>
      <c r="X11" s="3"/>
      <c r="Y11" s="3" t="s">
        <v>3667</v>
      </c>
      <c r="Z11" s="3"/>
      <c r="AA11" s="3"/>
      <c r="AB11" s="434" t="s">
        <v>1511</v>
      </c>
      <c r="AC11" s="430" t="s">
        <v>1511</v>
      </c>
      <c r="AD11" s="155" t="s">
        <v>3677</v>
      </c>
      <c r="AE11" s="437" t="s">
        <v>3880</v>
      </c>
    </row>
    <row r="12" spans="1:33" x14ac:dyDescent="0.25">
      <c r="A12" s="176" t="s">
        <v>3600</v>
      </c>
      <c r="B12" s="430" t="s">
        <v>3760</v>
      </c>
      <c r="C12" s="176" t="s">
        <v>3742</v>
      </c>
      <c r="D12" s="430" t="s">
        <v>3793</v>
      </c>
      <c r="E12" s="2" t="s">
        <v>1497</v>
      </c>
      <c r="J12" s="154"/>
      <c r="K12" s="3" t="s">
        <v>3637</v>
      </c>
      <c r="L12" s="3"/>
      <c r="M12" s="3"/>
      <c r="N12" s="3"/>
      <c r="O12" s="3" t="s">
        <v>3649</v>
      </c>
      <c r="P12" s="3"/>
      <c r="Q12" s="3" t="s">
        <v>3720</v>
      </c>
      <c r="R12" s="434" t="s">
        <v>3635</v>
      </c>
      <c r="S12" s="430" t="s">
        <v>3817</v>
      </c>
      <c r="T12" s="3"/>
      <c r="U12" s="3" t="s">
        <v>1511</v>
      </c>
      <c r="V12" s="3"/>
      <c r="W12" s="3"/>
      <c r="X12" s="3"/>
      <c r="Y12" s="3" t="s">
        <v>3668</v>
      </c>
      <c r="Z12" s="3"/>
      <c r="AA12" s="3"/>
      <c r="AB12" s="434" t="s">
        <v>1512</v>
      </c>
      <c r="AC12" s="430" t="s">
        <v>1512</v>
      </c>
      <c r="AD12" s="155" t="s">
        <v>3678</v>
      </c>
      <c r="AE12" s="437" t="s">
        <v>3881</v>
      </c>
    </row>
    <row r="13" spans="1:33" x14ac:dyDescent="0.25">
      <c r="A13" s="176" t="s">
        <v>3601</v>
      </c>
      <c r="B13" s="430" t="s">
        <v>3761</v>
      </c>
      <c r="C13" s="176" t="s">
        <v>3743</v>
      </c>
      <c r="D13" s="430" t="s">
        <v>3794</v>
      </c>
      <c r="E13" s="2" t="s">
        <v>1497</v>
      </c>
      <c r="J13" s="154"/>
      <c r="K13" s="3" t="s">
        <v>3638</v>
      </c>
      <c r="L13" s="3"/>
      <c r="M13" s="3"/>
      <c r="N13" s="3"/>
      <c r="O13" s="3" t="s">
        <v>3650</v>
      </c>
      <c r="P13" s="3"/>
      <c r="Q13" s="3" t="s">
        <v>3721</v>
      </c>
      <c r="R13" s="434" t="s">
        <v>3636</v>
      </c>
      <c r="S13" s="430" t="s">
        <v>3818</v>
      </c>
      <c r="T13" s="3"/>
      <c r="U13" s="3" t="s">
        <v>1512</v>
      </c>
      <c r="V13" s="3"/>
      <c r="W13" s="3"/>
      <c r="X13" s="3"/>
      <c r="Y13" s="3" t="s">
        <v>3669</v>
      </c>
      <c r="Z13" s="3"/>
      <c r="AA13" s="3"/>
      <c r="AB13" s="434" t="s">
        <v>1513</v>
      </c>
      <c r="AC13" s="430" t="s">
        <v>1513</v>
      </c>
      <c r="AD13" s="155" t="s">
        <v>3679</v>
      </c>
      <c r="AE13" s="437" t="s">
        <v>3882</v>
      </c>
    </row>
    <row r="14" spans="1:33" x14ac:dyDescent="0.25">
      <c r="A14" s="176" t="s">
        <v>3602</v>
      </c>
      <c r="B14" s="430" t="s">
        <v>3762</v>
      </c>
      <c r="C14" s="176" t="s">
        <v>3744</v>
      </c>
      <c r="D14" s="430" t="s">
        <v>3795</v>
      </c>
      <c r="E14" s="2" t="s">
        <v>1497</v>
      </c>
      <c r="J14" s="154"/>
      <c r="K14" s="3" t="s">
        <v>1488</v>
      </c>
      <c r="L14" s="3"/>
      <c r="M14" s="3"/>
      <c r="N14" s="3"/>
      <c r="O14" s="3" t="s">
        <v>3651</v>
      </c>
      <c r="P14" s="3"/>
      <c r="Q14" s="3" t="s">
        <v>3722</v>
      </c>
      <c r="R14" s="434" t="s">
        <v>3637</v>
      </c>
      <c r="S14" s="430" t="s">
        <v>3819</v>
      </c>
      <c r="T14" s="3"/>
      <c r="U14" s="3" t="s">
        <v>1513</v>
      </c>
      <c r="V14" s="3"/>
      <c r="W14" s="3"/>
      <c r="X14" s="3"/>
      <c r="Y14" s="3" t="s">
        <v>3670</v>
      </c>
      <c r="Z14" s="3"/>
      <c r="AA14" s="3"/>
      <c r="AB14" s="434" t="s">
        <v>1514</v>
      </c>
      <c r="AC14" s="430" t="s">
        <v>1514</v>
      </c>
      <c r="AD14" s="155" t="s">
        <v>3680</v>
      </c>
      <c r="AE14" s="437" t="s">
        <v>3883</v>
      </c>
    </row>
    <row r="15" spans="1:33" x14ac:dyDescent="0.25">
      <c r="A15" s="176" t="s">
        <v>2852</v>
      </c>
      <c r="B15" s="430" t="s">
        <v>3763</v>
      </c>
      <c r="C15" s="176" t="s">
        <v>3745</v>
      </c>
      <c r="D15" s="430" t="s">
        <v>3796</v>
      </c>
      <c r="E15" s="2" t="s">
        <v>1497</v>
      </c>
      <c r="J15" s="154"/>
      <c r="K15" s="3" t="s">
        <v>3639</v>
      </c>
      <c r="L15" s="3"/>
      <c r="M15" s="3"/>
      <c r="N15" s="3"/>
      <c r="O15" s="3"/>
      <c r="P15" s="3"/>
      <c r="Q15" s="3" t="s">
        <v>3723</v>
      </c>
      <c r="R15" s="434" t="s">
        <v>3638</v>
      </c>
      <c r="S15" s="430" t="s">
        <v>3820</v>
      </c>
      <c r="T15" s="3"/>
      <c r="U15" s="3" t="s">
        <v>1514</v>
      </c>
      <c r="V15" s="3"/>
      <c r="W15" s="3"/>
      <c r="X15" s="3"/>
      <c r="Y15" s="3"/>
      <c r="Z15" s="3"/>
      <c r="AA15" s="3"/>
      <c r="AB15" s="434" t="s">
        <v>1515</v>
      </c>
      <c r="AC15" s="430" t="s">
        <v>1515</v>
      </c>
      <c r="AD15" s="155" t="s">
        <v>3681</v>
      </c>
      <c r="AE15" s="437" t="s">
        <v>3884</v>
      </c>
    </row>
    <row r="16" spans="1:33" x14ac:dyDescent="0.25">
      <c r="A16" s="176" t="s">
        <v>3603</v>
      </c>
      <c r="B16" s="430" t="s">
        <v>3764</v>
      </c>
      <c r="C16" s="176" t="s">
        <v>3746</v>
      </c>
      <c r="D16" s="430" t="s">
        <v>3797</v>
      </c>
      <c r="E16" s="2" t="s">
        <v>1497</v>
      </c>
      <c r="J16" s="154"/>
      <c r="K16" s="3" t="s">
        <v>1498</v>
      </c>
      <c r="L16" s="3"/>
      <c r="M16" s="3"/>
      <c r="N16" s="3"/>
      <c r="O16" s="3"/>
      <c r="P16" s="3"/>
      <c r="Q16" s="3" t="s">
        <v>3724</v>
      </c>
      <c r="R16" s="434" t="s">
        <v>1488</v>
      </c>
      <c r="S16" s="430" t="s">
        <v>1488</v>
      </c>
      <c r="U16" s="2" t="s">
        <v>1515</v>
      </c>
      <c r="AA16" s="3"/>
      <c r="AB16" s="434" t="s">
        <v>3656</v>
      </c>
      <c r="AC16" s="430" t="s">
        <v>3859</v>
      </c>
      <c r="AD16" s="155" t="s">
        <v>3682</v>
      </c>
      <c r="AE16" s="437" t="s">
        <v>3885</v>
      </c>
    </row>
    <row r="17" spans="1:31" ht="16.5" thickBot="1" x14ac:dyDescent="0.3">
      <c r="A17" s="176" t="s">
        <v>3604</v>
      </c>
      <c r="B17" s="430" t="s">
        <v>3765</v>
      </c>
      <c r="C17" s="176" t="s">
        <v>3747</v>
      </c>
      <c r="D17" s="430" t="s">
        <v>3798</v>
      </c>
      <c r="E17" s="2" t="s">
        <v>1497</v>
      </c>
      <c r="J17" s="154"/>
      <c r="K17" s="3" t="s">
        <v>1499</v>
      </c>
      <c r="L17" s="3"/>
      <c r="M17" s="3"/>
      <c r="N17" s="3"/>
      <c r="O17" s="3"/>
      <c r="P17" s="3"/>
      <c r="Q17" s="3" t="s">
        <v>3725</v>
      </c>
      <c r="R17" s="434" t="s">
        <v>3639</v>
      </c>
      <c r="S17" s="430" t="s">
        <v>3821</v>
      </c>
      <c r="T17" s="157"/>
      <c r="U17" s="157" t="s">
        <v>3656</v>
      </c>
      <c r="V17" s="157"/>
      <c r="W17" s="157"/>
      <c r="X17" s="157"/>
      <c r="Y17" s="157"/>
      <c r="Z17" s="157"/>
      <c r="AA17" s="157"/>
      <c r="AB17" s="434" t="s">
        <v>3658</v>
      </c>
      <c r="AC17" s="430" t="s">
        <v>3860</v>
      </c>
      <c r="AD17" s="155" t="s">
        <v>3683</v>
      </c>
      <c r="AE17" s="437" t="s">
        <v>3886</v>
      </c>
    </row>
    <row r="18" spans="1:31" x14ac:dyDescent="0.25">
      <c r="A18" s="176" t="s">
        <v>3605</v>
      </c>
      <c r="B18" s="430" t="s">
        <v>3766</v>
      </c>
      <c r="C18" s="176" t="s">
        <v>3748</v>
      </c>
      <c r="D18" s="430" t="s">
        <v>3799</v>
      </c>
      <c r="E18" s="2" t="s">
        <v>1497</v>
      </c>
      <c r="J18" s="154"/>
      <c r="K18" s="3" t="s">
        <v>3640</v>
      </c>
      <c r="L18" s="3"/>
      <c r="M18" s="3"/>
      <c r="N18" s="3"/>
      <c r="O18" s="3"/>
      <c r="P18" s="3"/>
      <c r="Q18" s="3" t="s">
        <v>3709</v>
      </c>
      <c r="R18" s="434" t="s">
        <v>1498</v>
      </c>
      <c r="S18" s="430" t="s">
        <v>1498</v>
      </c>
      <c r="AB18" s="434" t="s">
        <v>3657</v>
      </c>
      <c r="AC18" s="430" t="s">
        <v>3861</v>
      </c>
      <c r="AD18" s="155" t="s">
        <v>3684</v>
      </c>
      <c r="AE18" s="437" t="s">
        <v>3887</v>
      </c>
    </row>
    <row r="19" spans="1:31" x14ac:dyDescent="0.25">
      <c r="A19" s="176" t="s">
        <v>3606</v>
      </c>
      <c r="B19" s="430" t="s">
        <v>3767</v>
      </c>
      <c r="C19" s="176" t="s">
        <v>3749</v>
      </c>
      <c r="D19" s="430" t="s">
        <v>3800</v>
      </c>
      <c r="E19" s="2" t="s">
        <v>1497</v>
      </c>
      <c r="J19" s="154"/>
      <c r="K19" s="3" t="s">
        <v>1490</v>
      </c>
      <c r="L19" s="3"/>
      <c r="M19" s="3"/>
      <c r="N19" s="3"/>
      <c r="O19" s="3"/>
      <c r="P19" s="3"/>
      <c r="Q19" s="3" t="s">
        <v>3726</v>
      </c>
      <c r="R19" s="434" t="s">
        <v>1499</v>
      </c>
      <c r="S19" s="430" t="s">
        <v>1499</v>
      </c>
      <c r="AB19" s="434" t="s">
        <v>3659</v>
      </c>
      <c r="AC19" s="430" t="s">
        <v>3862</v>
      </c>
      <c r="AD19" s="155" t="s">
        <v>3685</v>
      </c>
      <c r="AE19" s="437" t="s">
        <v>3888</v>
      </c>
    </row>
    <row r="20" spans="1:31" x14ac:dyDescent="0.25">
      <c r="A20" s="176" t="s">
        <v>3607</v>
      </c>
      <c r="B20" s="430" t="s">
        <v>3768</v>
      </c>
      <c r="C20" s="176" t="s">
        <v>3619</v>
      </c>
      <c r="D20" s="430" t="s">
        <v>3801</v>
      </c>
      <c r="E20" s="2" t="s">
        <v>1497</v>
      </c>
      <c r="J20" s="154"/>
      <c r="K20" s="3" t="s">
        <v>1491</v>
      </c>
      <c r="L20" s="3"/>
      <c r="M20" s="3"/>
      <c r="N20" s="3"/>
      <c r="O20" s="3"/>
      <c r="P20" s="3"/>
      <c r="Q20" s="3" t="s">
        <v>3727</v>
      </c>
      <c r="R20" s="434" t="s">
        <v>3640</v>
      </c>
      <c r="S20" s="430" t="s">
        <v>3822</v>
      </c>
      <c r="AB20" s="434" t="s">
        <v>3660</v>
      </c>
      <c r="AC20" s="430" t="s">
        <v>3863</v>
      </c>
      <c r="AD20" s="155" t="s">
        <v>3687</v>
      </c>
      <c r="AE20" s="437" t="s">
        <v>3889</v>
      </c>
    </row>
    <row r="21" spans="1:31" ht="16.5" thickBot="1" x14ac:dyDescent="0.3">
      <c r="A21" s="176" t="s">
        <v>1487</v>
      </c>
      <c r="B21" s="430" t="s">
        <v>3769</v>
      </c>
      <c r="C21" s="176" t="s">
        <v>3728</v>
      </c>
      <c r="D21" s="430" t="s">
        <v>3802</v>
      </c>
      <c r="E21" s="2" t="s">
        <v>1497</v>
      </c>
      <c r="J21" s="180" t="s">
        <v>1496</v>
      </c>
      <c r="K21" s="3" t="s">
        <v>1492</v>
      </c>
      <c r="L21" s="3"/>
      <c r="M21" s="3"/>
      <c r="N21" s="3"/>
      <c r="O21" s="3"/>
      <c r="P21" s="3"/>
      <c r="Q21" s="3" t="s">
        <v>3715</v>
      </c>
      <c r="R21" s="434" t="s">
        <v>1490</v>
      </c>
      <c r="S21" s="430" t="s">
        <v>1490</v>
      </c>
      <c r="AB21" s="434" t="s">
        <v>3661</v>
      </c>
      <c r="AC21" s="430" t="s">
        <v>3864</v>
      </c>
      <c r="AD21" s="158" t="s">
        <v>3686</v>
      </c>
      <c r="AE21" s="439" t="s">
        <v>3890</v>
      </c>
    </row>
    <row r="22" spans="1:31" x14ac:dyDescent="0.25">
      <c r="A22" s="176" t="s">
        <v>3608</v>
      </c>
      <c r="B22" s="430" t="s">
        <v>3770</v>
      </c>
      <c r="C22" s="176" t="s">
        <v>3620</v>
      </c>
      <c r="D22" s="430" t="s">
        <v>3803</v>
      </c>
      <c r="E22" s="2" t="s">
        <v>1497</v>
      </c>
      <c r="J22" s="154"/>
      <c r="K22" s="3" t="s">
        <v>1493</v>
      </c>
      <c r="L22" s="3"/>
      <c r="M22" s="3"/>
      <c r="N22" s="3"/>
      <c r="O22" s="3"/>
      <c r="P22" s="3"/>
      <c r="Q22" s="3" t="s">
        <v>3729</v>
      </c>
      <c r="R22" s="434" t="s">
        <v>1491</v>
      </c>
      <c r="S22" s="430" t="s">
        <v>1491</v>
      </c>
      <c r="AB22" s="434" t="s">
        <v>3662</v>
      </c>
      <c r="AC22" s="430" t="s">
        <v>3865</v>
      </c>
    </row>
    <row r="23" spans="1:31" x14ac:dyDescent="0.25">
      <c r="A23" s="176" t="s">
        <v>3609</v>
      </c>
      <c r="B23" s="430" t="s">
        <v>3771</v>
      </c>
      <c r="C23" s="176" t="s">
        <v>3621</v>
      </c>
      <c r="D23" s="430" t="s">
        <v>3804</v>
      </c>
      <c r="E23" s="2" t="s">
        <v>1497</v>
      </c>
      <c r="J23" s="154"/>
      <c r="K23" s="3" t="s">
        <v>1494</v>
      </c>
      <c r="L23" s="3"/>
      <c r="M23" s="3"/>
      <c r="N23" s="3"/>
      <c r="O23" s="3"/>
      <c r="P23" s="3"/>
      <c r="Q23" s="3"/>
      <c r="R23" s="434" t="s">
        <v>1492</v>
      </c>
      <c r="S23" s="430" t="s">
        <v>1492</v>
      </c>
      <c r="AB23" s="434" t="s">
        <v>3663</v>
      </c>
      <c r="AC23" s="430" t="s">
        <v>3866</v>
      </c>
    </row>
    <row r="24" spans="1:31" x14ac:dyDescent="0.25">
      <c r="A24" s="176" t="s">
        <v>3610</v>
      </c>
      <c r="B24" s="430" t="s">
        <v>3772</v>
      </c>
      <c r="C24" s="176" t="s">
        <v>3622</v>
      </c>
      <c r="D24" s="430" t="s">
        <v>3805</v>
      </c>
      <c r="E24" s="2" t="s">
        <v>1497</v>
      </c>
      <c r="J24" s="154"/>
      <c r="K24" s="3" t="s">
        <v>1495</v>
      </c>
      <c r="L24" s="3"/>
      <c r="M24" s="3"/>
      <c r="N24" s="3"/>
      <c r="O24" s="3"/>
      <c r="P24" s="3"/>
      <c r="Q24" s="3"/>
      <c r="R24" s="434" t="s">
        <v>1493</v>
      </c>
      <c r="S24" s="430" t="s">
        <v>1493</v>
      </c>
      <c r="AB24" s="434" t="s">
        <v>3664</v>
      </c>
      <c r="AC24" s="430" t="s">
        <v>3867</v>
      </c>
    </row>
    <row r="25" spans="1:31" x14ac:dyDescent="0.25">
      <c r="A25" s="176" t="s">
        <v>3611</v>
      </c>
      <c r="B25" s="430" t="s">
        <v>3773</v>
      </c>
      <c r="C25" s="176" t="s">
        <v>3730</v>
      </c>
      <c r="D25" s="430" t="s">
        <v>3806</v>
      </c>
      <c r="E25" s="2" t="s">
        <v>1497</v>
      </c>
      <c r="J25" s="154"/>
      <c r="K25" s="3" t="s">
        <v>1500</v>
      </c>
      <c r="L25" s="3"/>
      <c r="M25" s="3"/>
      <c r="N25" s="3"/>
      <c r="O25" s="3"/>
      <c r="P25" s="3"/>
      <c r="Q25" s="3"/>
      <c r="R25" s="434" t="s">
        <v>1494</v>
      </c>
      <c r="S25" s="430" t="s">
        <v>1494</v>
      </c>
      <c r="AB25" s="434" t="s">
        <v>3665</v>
      </c>
      <c r="AC25" s="430" t="s">
        <v>3868</v>
      </c>
    </row>
    <row r="26" spans="1:31" x14ac:dyDescent="0.25">
      <c r="A26" s="176" t="s">
        <v>674</v>
      </c>
      <c r="B26" s="430" t="s">
        <v>3774</v>
      </c>
      <c r="C26" s="176" t="s">
        <v>3619</v>
      </c>
      <c r="D26" s="430" t="s">
        <v>3807</v>
      </c>
      <c r="E26" s="2" t="s">
        <v>1497</v>
      </c>
      <c r="J26" s="154"/>
      <c r="K26" s="3" t="s">
        <v>3731</v>
      </c>
      <c r="L26" s="3"/>
      <c r="M26" s="3"/>
      <c r="N26" s="3"/>
      <c r="O26" s="3"/>
      <c r="P26" s="3"/>
      <c r="Q26" s="3"/>
      <c r="R26" s="434" t="s">
        <v>1495</v>
      </c>
      <c r="S26" s="430" t="s">
        <v>1495</v>
      </c>
      <c r="AB26" s="434" t="s">
        <v>3666</v>
      </c>
      <c r="AC26" s="430" t="s">
        <v>3869</v>
      </c>
    </row>
    <row r="27" spans="1:31" ht="16.5" thickBot="1" x14ac:dyDescent="0.3">
      <c r="A27" s="176" t="s">
        <v>3612</v>
      </c>
      <c r="B27" s="430" t="s">
        <v>3775</v>
      </c>
      <c r="C27" s="177" t="s">
        <v>3623</v>
      </c>
      <c r="D27" s="445" t="s">
        <v>3808</v>
      </c>
      <c r="E27" s="2" t="s">
        <v>1497</v>
      </c>
      <c r="J27" s="156"/>
      <c r="K27" s="157" t="s">
        <v>3732</v>
      </c>
      <c r="L27" s="157"/>
      <c r="M27" s="157"/>
      <c r="N27" s="157"/>
      <c r="O27" s="157"/>
      <c r="P27" s="157"/>
      <c r="Q27" s="157"/>
      <c r="R27" s="434" t="s">
        <v>1500</v>
      </c>
      <c r="S27" s="430" t="s">
        <v>1500</v>
      </c>
      <c r="AB27" s="434" t="s">
        <v>3667</v>
      </c>
      <c r="AC27" s="430" t="s">
        <v>3870</v>
      </c>
    </row>
    <row r="28" spans="1:31" x14ac:dyDescent="0.25">
      <c r="A28" s="176" t="s">
        <v>3613</v>
      </c>
      <c r="B28" s="430" t="s">
        <v>3776</v>
      </c>
      <c r="C28" s="2" t="s">
        <v>1497</v>
      </c>
      <c r="E28" s="2" t="s">
        <v>1497</v>
      </c>
      <c r="R28" s="434" t="s">
        <v>3731</v>
      </c>
      <c r="S28" s="430" t="s">
        <v>3823</v>
      </c>
      <c r="AB28" s="434" t="s">
        <v>3668</v>
      </c>
      <c r="AC28" s="430" t="s">
        <v>3871</v>
      </c>
    </row>
    <row r="29" spans="1:31" x14ac:dyDescent="0.25">
      <c r="A29" s="176" t="s">
        <v>675</v>
      </c>
      <c r="B29" s="430" t="s">
        <v>3777</v>
      </c>
      <c r="C29" s="2" t="s">
        <v>1497</v>
      </c>
      <c r="R29" s="434" t="s">
        <v>3732</v>
      </c>
      <c r="S29" s="430" t="s">
        <v>3824</v>
      </c>
      <c r="AB29" s="434" t="s">
        <v>3669</v>
      </c>
      <c r="AC29" s="430" t="s">
        <v>3872</v>
      </c>
    </row>
    <row r="30" spans="1:31" ht="16.5" thickBot="1" x14ac:dyDescent="0.3">
      <c r="A30" s="176" t="s">
        <v>3614</v>
      </c>
      <c r="B30" s="430" t="s">
        <v>3778</v>
      </c>
      <c r="C30" s="2" t="s">
        <v>1497</v>
      </c>
      <c r="R30" s="434" t="s">
        <v>3641</v>
      </c>
      <c r="S30" s="430" t="s">
        <v>3825</v>
      </c>
      <c r="AB30" s="435" t="s">
        <v>3670</v>
      </c>
      <c r="AC30" s="445" t="s">
        <v>3873</v>
      </c>
    </row>
    <row r="31" spans="1:31" x14ac:dyDescent="0.25">
      <c r="A31" s="176" t="s">
        <v>3615</v>
      </c>
      <c r="B31" s="430" t="s">
        <v>3779</v>
      </c>
      <c r="C31" s="2" t="s">
        <v>1497</v>
      </c>
      <c r="R31" s="434" t="s">
        <v>3642</v>
      </c>
      <c r="S31" s="430" t="s">
        <v>3826</v>
      </c>
    </row>
    <row r="32" spans="1:31" x14ac:dyDescent="0.25">
      <c r="A32" s="176" t="s">
        <v>3616</v>
      </c>
      <c r="B32" s="430" t="s">
        <v>3780</v>
      </c>
      <c r="C32" s="2" t="s">
        <v>1497</v>
      </c>
      <c r="R32" s="434" t="s">
        <v>1481</v>
      </c>
      <c r="S32" s="430" t="s">
        <v>1481</v>
      </c>
    </row>
    <row r="33" spans="1:19" x14ac:dyDescent="0.25">
      <c r="A33" s="176" t="s">
        <v>3733</v>
      </c>
      <c r="B33" s="430" t="s">
        <v>3781</v>
      </c>
      <c r="C33" s="2" t="s">
        <v>1497</v>
      </c>
      <c r="R33" s="434" t="s">
        <v>2859</v>
      </c>
      <c r="S33" s="430" t="s">
        <v>649</v>
      </c>
    </row>
    <row r="34" spans="1:19" x14ac:dyDescent="0.25">
      <c r="A34" s="176" t="s">
        <v>3734</v>
      </c>
      <c r="B34" s="430" t="s">
        <v>3782</v>
      </c>
      <c r="C34" s="2" t="s">
        <v>1497</v>
      </c>
      <c r="R34" s="434" t="s">
        <v>3643</v>
      </c>
      <c r="S34" s="430" t="s">
        <v>3827</v>
      </c>
    </row>
    <row r="35" spans="1:19" x14ac:dyDescent="0.25">
      <c r="A35" s="176" t="s">
        <v>674</v>
      </c>
      <c r="B35" s="430" t="s">
        <v>674</v>
      </c>
      <c r="C35" s="2" t="s">
        <v>1497</v>
      </c>
      <c r="R35" s="434" t="s">
        <v>1485</v>
      </c>
      <c r="S35" s="430" t="s">
        <v>1485</v>
      </c>
    </row>
    <row r="36" spans="1:19" x14ac:dyDescent="0.25">
      <c r="A36" s="176" t="s">
        <v>2835</v>
      </c>
      <c r="B36" s="430" t="s">
        <v>3783</v>
      </c>
      <c r="R36" s="434" t="s">
        <v>3644</v>
      </c>
      <c r="S36" s="430" t="s">
        <v>3828</v>
      </c>
    </row>
    <row r="37" spans="1:19" x14ac:dyDescent="0.25">
      <c r="A37" s="176" t="s">
        <v>3617</v>
      </c>
      <c r="B37" s="430" t="s">
        <v>3784</v>
      </c>
      <c r="R37" s="434" t="s">
        <v>3645</v>
      </c>
      <c r="S37" s="430" t="s">
        <v>3829</v>
      </c>
    </row>
    <row r="38" spans="1:19" ht="16.5" thickBot="1" x14ac:dyDescent="0.3">
      <c r="A38" s="177" t="s">
        <v>3618</v>
      </c>
      <c r="B38" s="445" t="s">
        <v>3785</v>
      </c>
      <c r="R38" s="434" t="s">
        <v>3646</v>
      </c>
      <c r="S38" s="430" t="s">
        <v>3830</v>
      </c>
    </row>
    <row r="39" spans="1:19" x14ac:dyDescent="0.25">
      <c r="R39" s="434" t="s">
        <v>3647</v>
      </c>
      <c r="S39" s="430" t="s">
        <v>3831</v>
      </c>
    </row>
    <row r="40" spans="1:19" x14ac:dyDescent="0.25">
      <c r="R40" s="434" t="s">
        <v>3648</v>
      </c>
      <c r="S40" s="430" t="s">
        <v>3832</v>
      </c>
    </row>
    <row r="41" spans="1:19" x14ac:dyDescent="0.25">
      <c r="R41" s="434" t="s">
        <v>3649</v>
      </c>
      <c r="S41" s="430" t="s">
        <v>3833</v>
      </c>
    </row>
    <row r="42" spans="1:19" x14ac:dyDescent="0.25">
      <c r="R42" s="434" t="s">
        <v>3650</v>
      </c>
      <c r="S42" s="430" t="s">
        <v>3834</v>
      </c>
    </row>
    <row r="43" spans="1:19" x14ac:dyDescent="0.25">
      <c r="R43" s="434" t="s">
        <v>3651</v>
      </c>
      <c r="S43" s="430" t="s">
        <v>3835</v>
      </c>
    </row>
    <row r="44" spans="1:19" x14ac:dyDescent="0.25">
      <c r="R44" s="434" t="s">
        <v>3706</v>
      </c>
      <c r="S44" s="430" t="s">
        <v>3836</v>
      </c>
    </row>
    <row r="45" spans="1:19" x14ac:dyDescent="0.25">
      <c r="R45" s="434" t="s">
        <v>3709</v>
      </c>
      <c r="S45" s="430" t="s">
        <v>3837</v>
      </c>
    </row>
    <row r="46" spans="1:19" x14ac:dyDescent="0.25">
      <c r="R46" s="434" t="s">
        <v>3713</v>
      </c>
      <c r="S46" s="430" t="s">
        <v>3838</v>
      </c>
    </row>
    <row r="47" spans="1:19" x14ac:dyDescent="0.25">
      <c r="R47" s="434" t="s">
        <v>3715</v>
      </c>
      <c r="S47" s="430" t="s">
        <v>3839</v>
      </c>
    </row>
    <row r="48" spans="1:19" x14ac:dyDescent="0.25">
      <c r="R48" s="434" t="s">
        <v>3652</v>
      </c>
      <c r="S48" s="430" t="s">
        <v>3840</v>
      </c>
    </row>
    <row r="49" spans="18:19" x14ac:dyDescent="0.25">
      <c r="R49" s="434" t="s">
        <v>3707</v>
      </c>
      <c r="S49" s="430" t="s">
        <v>3841</v>
      </c>
    </row>
    <row r="50" spans="18:19" x14ac:dyDescent="0.25">
      <c r="R50" s="434" t="s">
        <v>3710</v>
      </c>
      <c r="S50" s="430" t="s">
        <v>3842</v>
      </c>
    </row>
    <row r="51" spans="18:19" x14ac:dyDescent="0.25">
      <c r="R51" s="434" t="s">
        <v>3706</v>
      </c>
      <c r="S51" s="430" t="s">
        <v>3836</v>
      </c>
    </row>
    <row r="52" spans="18:19" x14ac:dyDescent="0.25">
      <c r="R52" s="434" t="s">
        <v>3716</v>
      </c>
      <c r="S52" s="430" t="s">
        <v>3843</v>
      </c>
    </row>
    <row r="53" spans="18:19" x14ac:dyDescent="0.25">
      <c r="R53" s="434" t="s">
        <v>3717</v>
      </c>
      <c r="S53" s="430" t="s">
        <v>3844</v>
      </c>
    </row>
    <row r="54" spans="18:19" x14ac:dyDescent="0.25">
      <c r="R54" s="434" t="s">
        <v>3713</v>
      </c>
      <c r="S54" s="430" t="s">
        <v>3838</v>
      </c>
    </row>
    <row r="55" spans="18:19" x14ac:dyDescent="0.25">
      <c r="R55" s="434" t="s">
        <v>3719</v>
      </c>
      <c r="S55" s="430" t="s">
        <v>3845</v>
      </c>
    </row>
    <row r="56" spans="18:19" x14ac:dyDescent="0.25">
      <c r="R56" s="434" t="s">
        <v>3720</v>
      </c>
      <c r="S56" s="430" t="s">
        <v>3846</v>
      </c>
    </row>
    <row r="57" spans="18:19" x14ac:dyDescent="0.25">
      <c r="R57" s="434" t="s">
        <v>3721</v>
      </c>
      <c r="S57" s="430" t="s">
        <v>3847</v>
      </c>
    </row>
    <row r="58" spans="18:19" x14ac:dyDescent="0.25">
      <c r="R58" s="434" t="s">
        <v>3722</v>
      </c>
      <c r="S58" s="430" t="s">
        <v>3848</v>
      </c>
    </row>
    <row r="59" spans="18:19" x14ac:dyDescent="0.25">
      <c r="R59" s="434" t="s">
        <v>3723</v>
      </c>
      <c r="S59" s="430" t="s">
        <v>3849</v>
      </c>
    </row>
    <row r="60" spans="18:19" x14ac:dyDescent="0.25">
      <c r="R60" s="434" t="s">
        <v>3724</v>
      </c>
      <c r="S60" s="430" t="s">
        <v>3850</v>
      </c>
    </row>
    <row r="61" spans="18:19" x14ac:dyDescent="0.25">
      <c r="R61" s="434" t="s">
        <v>3725</v>
      </c>
      <c r="S61" s="430" t="s">
        <v>3851</v>
      </c>
    </row>
    <row r="62" spans="18:19" x14ac:dyDescent="0.25">
      <c r="R62" s="434" t="s">
        <v>3709</v>
      </c>
      <c r="S62" s="430" t="s">
        <v>3837</v>
      </c>
    </row>
    <row r="63" spans="18:19" x14ac:dyDescent="0.25">
      <c r="R63" s="434" t="s">
        <v>3726</v>
      </c>
      <c r="S63" s="430" t="s">
        <v>3852</v>
      </c>
    </row>
    <row r="64" spans="18:19" x14ac:dyDescent="0.25">
      <c r="R64" s="434" t="s">
        <v>3727</v>
      </c>
      <c r="S64" s="430" t="s">
        <v>3853</v>
      </c>
    </row>
    <row r="65" spans="18:19" x14ac:dyDescent="0.25">
      <c r="R65" s="434" t="s">
        <v>3715</v>
      </c>
      <c r="S65" s="430" t="s">
        <v>3854</v>
      </c>
    </row>
    <row r="66" spans="18:19" ht="16.5" thickBot="1" x14ac:dyDescent="0.3">
      <c r="R66" s="435" t="s">
        <v>3729</v>
      </c>
      <c r="S66" s="445" t="s">
        <v>3855</v>
      </c>
    </row>
  </sheetData>
  <sortState xmlns:xlrd2="http://schemas.microsoft.com/office/spreadsheetml/2017/richdata2" ref="C7:C31">
    <sortCondition ref="C7"/>
  </sortState>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619" id="{E2B42A94-CEDF-44D0-A120-A49274EB4B76}">
            <xm:f>OR('Add. information private labels'!$B$48="",'Add. information private labels'!$B$48=$AD$3)</xm:f>
            <x14:dxf/>
          </x14:cfRule>
          <xm:sqref>C47:G47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baseColWidth="10" defaultColWidth="8.75"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baseColWidth="10"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1" t="s">
        <v>225</v>
      </c>
      <c r="B1" s="31" t="s">
        <v>383</v>
      </c>
      <c r="C1" s="31" t="s">
        <v>384</v>
      </c>
      <c r="D1" s="32" t="s">
        <v>396</v>
      </c>
    </row>
    <row r="2" spans="1:4" x14ac:dyDescent="0.25">
      <c r="A2" s="2" t="s">
        <v>224</v>
      </c>
      <c r="B2" s="36" t="s">
        <v>393</v>
      </c>
      <c r="C2" s="36" t="s">
        <v>385</v>
      </c>
      <c r="D2" s="36" t="s">
        <v>397</v>
      </c>
    </row>
    <row r="3" spans="1:4" x14ac:dyDescent="0.25">
      <c r="B3" s="36" t="s">
        <v>392</v>
      </c>
      <c r="C3" s="36" t="s">
        <v>386</v>
      </c>
      <c r="D3" s="36" t="s">
        <v>397</v>
      </c>
    </row>
    <row r="4" spans="1:4" x14ac:dyDescent="0.25">
      <c r="B4" s="36" t="s">
        <v>390</v>
      </c>
      <c r="C4" s="36" t="s">
        <v>387</v>
      </c>
      <c r="D4" s="36" t="s">
        <v>397</v>
      </c>
    </row>
    <row r="5" spans="1:4" x14ac:dyDescent="0.25">
      <c r="B5" s="36" t="s">
        <v>406</v>
      </c>
      <c r="C5" s="36" t="s">
        <v>388</v>
      </c>
      <c r="D5" s="36" t="s">
        <v>397</v>
      </c>
    </row>
    <row r="6" spans="1:4" x14ac:dyDescent="0.25">
      <c r="B6" s="36" t="s">
        <v>405</v>
      </c>
      <c r="C6" s="36" t="s">
        <v>389</v>
      </c>
      <c r="D6" s="36" t="s">
        <v>397</v>
      </c>
    </row>
    <row r="7" spans="1:4" x14ac:dyDescent="0.25">
      <c r="B7" s="36" t="s">
        <v>391</v>
      </c>
      <c r="C7" s="36" t="s">
        <v>395</v>
      </c>
      <c r="D7" s="36" t="s">
        <v>397</v>
      </c>
    </row>
    <row r="8" spans="1:4" x14ac:dyDescent="0.25">
      <c r="B8" s="36" t="s">
        <v>401</v>
      </c>
      <c r="C8" s="36" t="s">
        <v>400</v>
      </c>
      <c r="D8" s="36" t="s">
        <v>397</v>
      </c>
    </row>
    <row r="9" spans="1:4" x14ac:dyDescent="0.25">
      <c r="B9" s="36" t="s">
        <v>407</v>
      </c>
      <c r="C9" s="36" t="s">
        <v>408</v>
      </c>
      <c r="D9" s="36" t="s">
        <v>397</v>
      </c>
    </row>
    <row r="10" spans="1:4" x14ac:dyDescent="0.25">
      <c r="B10" s="36" t="s">
        <v>403</v>
      </c>
      <c r="C10" s="36" t="s">
        <v>404</v>
      </c>
      <c r="D10" s="36" t="s">
        <v>397</v>
      </c>
    </row>
    <row r="11" spans="1:4" s="35" customFormat="1" x14ac:dyDescent="0.25">
      <c r="B11" s="36" t="s">
        <v>409</v>
      </c>
      <c r="C11" s="36" t="s">
        <v>385</v>
      </c>
      <c r="D11" s="36" t="s">
        <v>397</v>
      </c>
    </row>
    <row r="12" spans="1:4" x14ac:dyDescent="0.25">
      <c r="B12" s="36" t="s">
        <v>410</v>
      </c>
      <c r="C12" s="36" t="s">
        <v>386</v>
      </c>
      <c r="D12" s="36" t="s">
        <v>397</v>
      </c>
    </row>
    <row r="13" spans="1:4" x14ac:dyDescent="0.25">
      <c r="B13" s="36" t="s">
        <v>411</v>
      </c>
      <c r="C13" s="36" t="s">
        <v>387</v>
      </c>
      <c r="D13" s="36" t="s">
        <v>397</v>
      </c>
    </row>
    <row r="14" spans="1:4" x14ac:dyDescent="0.25">
      <c r="B14" s="36" t="s">
        <v>412</v>
      </c>
      <c r="C14" s="36" t="s">
        <v>388</v>
      </c>
      <c r="D14" s="36" t="s">
        <v>397</v>
      </c>
    </row>
    <row r="15" spans="1:4" x14ac:dyDescent="0.25">
      <c r="B15" s="36" t="s">
        <v>413</v>
      </c>
      <c r="C15" s="36" t="s">
        <v>395</v>
      </c>
      <c r="D15" s="36" t="s">
        <v>397</v>
      </c>
    </row>
    <row r="16" spans="1:4" x14ac:dyDescent="0.25">
      <c r="B16" s="36" t="s">
        <v>414</v>
      </c>
      <c r="C16" s="36" t="s">
        <v>408</v>
      </c>
      <c r="D16" s="36" t="s">
        <v>397</v>
      </c>
    </row>
    <row r="17" spans="2:4" x14ac:dyDescent="0.25">
      <c r="B17" s="36" t="s">
        <v>415</v>
      </c>
      <c r="C17" s="36" t="s">
        <v>404</v>
      </c>
      <c r="D17" s="36" t="s">
        <v>397</v>
      </c>
    </row>
    <row r="18" spans="2:4" x14ac:dyDescent="0.25">
      <c r="B18" s="37" t="s">
        <v>394</v>
      </c>
      <c r="C18" s="37" t="s">
        <v>402</v>
      </c>
      <c r="D18" s="37" t="s">
        <v>397</v>
      </c>
    </row>
    <row r="19" spans="2:4" x14ac:dyDescent="0.25">
      <c r="B19" s="2" t="s">
        <v>429</v>
      </c>
      <c r="C19" s="2" t="s">
        <v>430</v>
      </c>
      <c r="D19" s="37" t="s">
        <v>397</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baseColWidth="10" defaultColWidth="9" defaultRowHeight="15" x14ac:dyDescent="0.25"/>
  <cols>
    <col min="1" max="1" width="59.875" style="121" bestFit="1" customWidth="1"/>
    <col min="2" max="16384" width="9" style="45"/>
  </cols>
  <sheetData>
    <row r="1" spans="1:1" x14ac:dyDescent="0.25">
      <c r="A1" s="121" t="s">
        <v>1134</v>
      </c>
    </row>
    <row r="2" spans="1:1" x14ac:dyDescent="0.25">
      <c r="A2" s="121" t="s">
        <v>637</v>
      </c>
    </row>
    <row r="3" spans="1:1" x14ac:dyDescent="0.25">
      <c r="A3" s="121" t="s">
        <v>1033</v>
      </c>
    </row>
    <row r="4" spans="1:1" x14ac:dyDescent="0.25">
      <c r="A4" s="121" t="s">
        <v>1036</v>
      </c>
    </row>
    <row r="5" spans="1:1" x14ac:dyDescent="0.25">
      <c r="A5" s="121" t="s">
        <v>639</v>
      </c>
    </row>
    <row r="6" spans="1:1" x14ac:dyDescent="0.25">
      <c r="A6" s="121" t="s">
        <v>640</v>
      </c>
    </row>
    <row r="7" spans="1:1" x14ac:dyDescent="0.25">
      <c r="A7" s="121" t="s">
        <v>1042</v>
      </c>
    </row>
    <row r="8" spans="1:1" x14ac:dyDescent="0.25">
      <c r="A8" s="121" t="s">
        <v>1043</v>
      </c>
    </row>
    <row r="9" spans="1:1" x14ac:dyDescent="0.25">
      <c r="A9" s="121" t="s">
        <v>632</v>
      </c>
    </row>
    <row r="10" spans="1:1" x14ac:dyDescent="0.25">
      <c r="A10" s="121" t="s">
        <v>1040</v>
      </c>
    </row>
    <row r="11" spans="1:1" x14ac:dyDescent="0.25">
      <c r="A11" s="121" t="s">
        <v>1046</v>
      </c>
    </row>
    <row r="12" spans="1:1" x14ac:dyDescent="0.25">
      <c r="A12" s="121" t="s">
        <v>633</v>
      </c>
    </row>
    <row r="13" spans="1:1" x14ac:dyDescent="0.25">
      <c r="A13" s="121" t="s">
        <v>634</v>
      </c>
    </row>
    <row r="14" spans="1:1" x14ac:dyDescent="0.25">
      <c r="A14" s="121" t="s">
        <v>1044</v>
      </c>
    </row>
    <row r="15" spans="1:1" x14ac:dyDescent="0.25">
      <c r="A15" s="121" t="s">
        <v>490</v>
      </c>
    </row>
    <row r="16" spans="1:1" x14ac:dyDescent="0.25">
      <c r="A16" s="121" t="s">
        <v>630</v>
      </c>
    </row>
    <row r="17" spans="1:1" x14ac:dyDescent="0.25">
      <c r="A17" s="121" t="s">
        <v>638</v>
      </c>
    </row>
    <row r="18" spans="1:1" x14ac:dyDescent="0.25">
      <c r="A18" s="121" t="s">
        <v>1056</v>
      </c>
    </row>
    <row r="19" spans="1:1" x14ac:dyDescent="0.25">
      <c r="A19" s="121" t="s">
        <v>491</v>
      </c>
    </row>
    <row r="20" spans="1:1" x14ac:dyDescent="0.25">
      <c r="A20" s="121" t="s">
        <v>200</v>
      </c>
    </row>
    <row r="21" spans="1:1" x14ac:dyDescent="0.25">
      <c r="A21" s="121" t="s">
        <v>1054</v>
      </c>
    </row>
    <row r="22" spans="1:1" x14ac:dyDescent="0.25">
      <c r="A22" s="121" t="s">
        <v>1157</v>
      </c>
    </row>
    <row r="23" spans="1:1" x14ac:dyDescent="0.25">
      <c r="A23" s="121" t="s">
        <v>1038</v>
      </c>
    </row>
    <row r="24" spans="1:1" x14ac:dyDescent="0.25">
      <c r="A24" s="121" t="s">
        <v>1058</v>
      </c>
    </row>
    <row r="25" spans="1:1" x14ac:dyDescent="0.25">
      <c r="A25" s="121" t="s">
        <v>1060</v>
      </c>
    </row>
    <row r="26" spans="1:1" x14ac:dyDescent="0.25">
      <c r="A26" s="121" t="s">
        <v>1062</v>
      </c>
    </row>
    <row r="27" spans="1:1" x14ac:dyDescent="0.25">
      <c r="A27" s="121" t="s">
        <v>493</v>
      </c>
    </row>
    <row r="28" spans="1:1" x14ac:dyDescent="0.25">
      <c r="A28" s="121" t="s">
        <v>492</v>
      </c>
    </row>
    <row r="29" spans="1:1" x14ac:dyDescent="0.25">
      <c r="A29" s="121" t="s">
        <v>1068</v>
      </c>
    </row>
    <row r="30" spans="1:1" x14ac:dyDescent="0.25">
      <c r="A30" s="121" t="s">
        <v>1066</v>
      </c>
    </row>
    <row r="31" spans="1:1" x14ac:dyDescent="0.25">
      <c r="A31" s="121" t="s">
        <v>1070</v>
      </c>
    </row>
    <row r="32" spans="1:1" x14ac:dyDescent="0.25">
      <c r="A32" s="121" t="s">
        <v>627</v>
      </c>
    </row>
    <row r="33" spans="1:1" x14ac:dyDescent="0.25">
      <c r="A33" s="121" t="s">
        <v>1086</v>
      </c>
    </row>
    <row r="34" spans="1:1" x14ac:dyDescent="0.25">
      <c r="A34" s="121" t="s">
        <v>1088</v>
      </c>
    </row>
    <row r="35" spans="1:1" x14ac:dyDescent="0.25">
      <c r="A35" s="121" t="s">
        <v>1090</v>
      </c>
    </row>
    <row r="36" spans="1:1" x14ac:dyDescent="0.25">
      <c r="A36" s="121" t="s">
        <v>629</v>
      </c>
    </row>
    <row r="37" spans="1:1" x14ac:dyDescent="0.25">
      <c r="A37" s="121" t="s">
        <v>1072</v>
      </c>
    </row>
    <row r="38" spans="1:1" x14ac:dyDescent="0.25">
      <c r="A38" s="121" t="s">
        <v>628</v>
      </c>
    </row>
    <row r="39" spans="1:1" x14ac:dyDescent="0.25">
      <c r="A39" s="121" t="s">
        <v>496</v>
      </c>
    </row>
    <row r="40" spans="1:1" x14ac:dyDescent="0.25">
      <c r="A40" s="121" t="s">
        <v>626</v>
      </c>
    </row>
    <row r="41" spans="1:1" x14ac:dyDescent="0.25">
      <c r="A41" s="121" t="s">
        <v>624</v>
      </c>
    </row>
    <row r="42" spans="1:1" x14ac:dyDescent="0.25">
      <c r="A42" s="121" t="s">
        <v>1092</v>
      </c>
    </row>
    <row r="43" spans="1:1" x14ac:dyDescent="0.25">
      <c r="A43" s="121" t="s">
        <v>1166</v>
      </c>
    </row>
    <row r="44" spans="1:1" x14ac:dyDescent="0.25">
      <c r="A44" s="121" t="s">
        <v>636</v>
      </c>
    </row>
    <row r="45" spans="1:1" x14ac:dyDescent="0.25">
      <c r="A45" s="121" t="s">
        <v>621</v>
      </c>
    </row>
    <row r="46" spans="1:1" x14ac:dyDescent="0.25">
      <c r="A46" s="121" t="s">
        <v>622</v>
      </c>
    </row>
    <row r="47" spans="1:1" x14ac:dyDescent="0.25">
      <c r="A47" s="121" t="s">
        <v>620</v>
      </c>
    </row>
    <row r="48" spans="1:1" x14ac:dyDescent="0.25">
      <c r="A48" s="121" t="s">
        <v>1074</v>
      </c>
    </row>
    <row r="49" spans="1:1" x14ac:dyDescent="0.25">
      <c r="A49" s="121" t="s">
        <v>1075</v>
      </c>
    </row>
    <row r="50" spans="1:1" x14ac:dyDescent="0.25">
      <c r="A50" s="121" t="s">
        <v>1076</v>
      </c>
    </row>
    <row r="51" spans="1:1" x14ac:dyDescent="0.25">
      <c r="A51" s="121" t="s">
        <v>1077</v>
      </c>
    </row>
    <row r="52" spans="1:1" x14ac:dyDescent="0.25">
      <c r="A52" s="121" t="s">
        <v>1078</v>
      </c>
    </row>
    <row r="53" spans="1:1" x14ac:dyDescent="0.25">
      <c r="A53" s="121" t="s">
        <v>1079</v>
      </c>
    </row>
    <row r="54" spans="1:1" x14ac:dyDescent="0.25">
      <c r="A54" s="121" t="s">
        <v>1080</v>
      </c>
    </row>
    <row r="55" spans="1:1" x14ac:dyDescent="0.25">
      <c r="A55" s="121" t="s">
        <v>1081</v>
      </c>
    </row>
    <row r="56" spans="1:1" x14ac:dyDescent="0.25">
      <c r="A56" s="121" t="s">
        <v>1082</v>
      </c>
    </row>
    <row r="57" spans="1:1" x14ac:dyDescent="0.25">
      <c r="A57" s="121" t="s">
        <v>1083</v>
      </c>
    </row>
    <row r="58" spans="1:1" x14ac:dyDescent="0.25">
      <c r="A58" s="121" t="s">
        <v>1084</v>
      </c>
    </row>
    <row r="59" spans="1:1" x14ac:dyDescent="0.25">
      <c r="A59" s="121" t="s">
        <v>1085</v>
      </c>
    </row>
    <row r="60" spans="1:1" x14ac:dyDescent="0.25">
      <c r="A60" s="121" t="s">
        <v>495</v>
      </c>
    </row>
    <row r="61" spans="1:1" x14ac:dyDescent="0.25">
      <c r="A61" s="121" t="s">
        <v>625</v>
      </c>
    </row>
    <row r="62" spans="1:1" x14ac:dyDescent="0.25">
      <c r="A62" s="121" t="s">
        <v>623</v>
      </c>
    </row>
    <row r="63" spans="1:1" x14ac:dyDescent="0.25">
      <c r="A63" s="121" t="s">
        <v>494</v>
      </c>
    </row>
    <row r="64" spans="1:1" x14ac:dyDescent="0.25">
      <c r="A64" s="121" t="s">
        <v>1097</v>
      </c>
    </row>
    <row r="65" spans="1:1" x14ac:dyDescent="0.25">
      <c r="A65" s="121" t="s">
        <v>1101</v>
      </c>
    </row>
    <row r="66" spans="1:1" x14ac:dyDescent="0.25">
      <c r="A66" s="121" t="s">
        <v>1064</v>
      </c>
    </row>
    <row r="67" spans="1:1" x14ac:dyDescent="0.25">
      <c r="A67" s="121" t="s">
        <v>1099</v>
      </c>
    </row>
    <row r="68" spans="1:1" x14ac:dyDescent="0.25">
      <c r="A68" s="121" t="s">
        <v>1106</v>
      </c>
    </row>
    <row r="69" spans="1:1" x14ac:dyDescent="0.25">
      <c r="A69" s="121" t="s">
        <v>1108</v>
      </c>
    </row>
    <row r="70" spans="1:1" x14ac:dyDescent="0.25">
      <c r="A70" s="121" t="s">
        <v>1110</v>
      </c>
    </row>
    <row r="71" spans="1:1" x14ac:dyDescent="0.25">
      <c r="A71" s="121" t="s">
        <v>1112</v>
      </c>
    </row>
    <row r="72" spans="1:1" x14ac:dyDescent="0.25">
      <c r="A72" s="121" t="s">
        <v>1093</v>
      </c>
    </row>
    <row r="73" spans="1:1" x14ac:dyDescent="0.25">
      <c r="A73" s="121" t="s">
        <v>1114</v>
      </c>
    </row>
    <row r="74" spans="1:1" x14ac:dyDescent="0.25">
      <c r="A74" s="121" t="s">
        <v>1122</v>
      </c>
    </row>
    <row r="75" spans="1:1" x14ac:dyDescent="0.25">
      <c r="A75" s="121" t="s">
        <v>1120</v>
      </c>
    </row>
    <row r="76" spans="1:1" x14ac:dyDescent="0.25">
      <c r="A76" s="121" t="s">
        <v>1116</v>
      </c>
    </row>
    <row r="77" spans="1:1" x14ac:dyDescent="0.25">
      <c r="A77" s="121" t="s">
        <v>1130</v>
      </c>
    </row>
    <row r="78" spans="1:1" x14ac:dyDescent="0.25">
      <c r="A78" s="121" t="s">
        <v>1124</v>
      </c>
    </row>
    <row r="79" spans="1:1" x14ac:dyDescent="0.25">
      <c r="A79" s="121" t="s">
        <v>1118</v>
      </c>
    </row>
    <row r="80" spans="1:1" x14ac:dyDescent="0.25">
      <c r="A80" s="121" t="s">
        <v>497</v>
      </c>
    </row>
    <row r="81" spans="1:1" x14ac:dyDescent="0.25">
      <c r="A81" s="121" t="s">
        <v>1104</v>
      </c>
    </row>
    <row r="82" spans="1:1" x14ac:dyDescent="0.25">
      <c r="A82" s="121" t="s">
        <v>1439</v>
      </c>
    </row>
    <row r="83" spans="1:1" x14ac:dyDescent="0.25">
      <c r="A83" s="121" t="s">
        <v>1132</v>
      </c>
    </row>
    <row r="84" spans="1:1" x14ac:dyDescent="0.25">
      <c r="A84" s="121" t="s">
        <v>1095</v>
      </c>
    </row>
    <row r="85" spans="1:1" x14ac:dyDescent="0.25">
      <c r="A85" s="121" t="s">
        <v>1034</v>
      </c>
    </row>
    <row r="86" spans="1:1" x14ac:dyDescent="0.25">
      <c r="A86" s="121" t="s">
        <v>501</v>
      </c>
    </row>
    <row r="87" spans="1:1" x14ac:dyDescent="0.25">
      <c r="A87" s="121" t="s">
        <v>499</v>
      </c>
    </row>
    <row r="88" spans="1:1" x14ac:dyDescent="0.25">
      <c r="A88" s="121" t="s">
        <v>1144</v>
      </c>
    </row>
    <row r="89" spans="1:1" x14ac:dyDescent="0.25">
      <c r="A89" s="121" t="s">
        <v>1146</v>
      </c>
    </row>
    <row r="90" spans="1:1" x14ac:dyDescent="0.25">
      <c r="A90" s="121" t="s">
        <v>1103</v>
      </c>
    </row>
    <row r="91" spans="1:1" x14ac:dyDescent="0.25">
      <c r="A91" s="121" t="s">
        <v>498</v>
      </c>
    </row>
    <row r="92" spans="1:1" x14ac:dyDescent="0.25">
      <c r="A92" s="121" t="s">
        <v>1142</v>
      </c>
    </row>
    <row r="93" spans="1:1" x14ac:dyDescent="0.25">
      <c r="A93" s="121" t="s">
        <v>594</v>
      </c>
    </row>
    <row r="94" spans="1:1" x14ac:dyDescent="0.25">
      <c r="A94" s="121" t="s">
        <v>502</v>
      </c>
    </row>
    <row r="95" spans="1:1" x14ac:dyDescent="0.25">
      <c r="A95" s="121" t="s">
        <v>1149</v>
      </c>
    </row>
    <row r="96" spans="1:1" x14ac:dyDescent="0.25">
      <c r="A96" s="121" t="s">
        <v>1151</v>
      </c>
    </row>
    <row r="97" spans="1:1" x14ac:dyDescent="0.25">
      <c r="A97" s="121" t="s">
        <v>503</v>
      </c>
    </row>
    <row r="98" spans="1:1" x14ac:dyDescent="0.25">
      <c r="A98" s="121" t="s">
        <v>1152</v>
      </c>
    </row>
    <row r="99" spans="1:1" x14ac:dyDescent="0.25">
      <c r="A99" s="121" t="s">
        <v>1155</v>
      </c>
    </row>
    <row r="100" spans="1:1" x14ac:dyDescent="0.25">
      <c r="A100" s="121" t="s">
        <v>504</v>
      </c>
    </row>
    <row r="101" spans="1:1" x14ac:dyDescent="0.25">
      <c r="A101" s="121" t="s">
        <v>1162</v>
      </c>
    </row>
    <row r="102" spans="1:1" x14ac:dyDescent="0.25">
      <c r="A102" s="121" t="s">
        <v>1160</v>
      </c>
    </row>
    <row r="103" spans="1:1" x14ac:dyDescent="0.25">
      <c r="A103" s="121" t="s">
        <v>510</v>
      </c>
    </row>
    <row r="104" spans="1:1" x14ac:dyDescent="0.25">
      <c r="A104" s="121" t="s">
        <v>507</v>
      </c>
    </row>
    <row r="105" spans="1:1" x14ac:dyDescent="0.25">
      <c r="A105" s="121" t="s">
        <v>508</v>
      </c>
    </row>
    <row r="106" spans="1:1" x14ac:dyDescent="0.25">
      <c r="A106" s="121" t="s">
        <v>514</v>
      </c>
    </row>
    <row r="107" spans="1:1" x14ac:dyDescent="0.25">
      <c r="A107" s="121" t="s">
        <v>511</v>
      </c>
    </row>
    <row r="108" spans="1:1" x14ac:dyDescent="0.25">
      <c r="A108" s="121" t="s">
        <v>1172</v>
      </c>
    </row>
    <row r="109" spans="1:1" x14ac:dyDescent="0.25">
      <c r="A109" s="121" t="s">
        <v>519</v>
      </c>
    </row>
    <row r="110" spans="1:1" x14ac:dyDescent="0.25">
      <c r="A110" s="121" t="s">
        <v>1170</v>
      </c>
    </row>
    <row r="111" spans="1:1" x14ac:dyDescent="0.25">
      <c r="A111" s="121" t="s">
        <v>523</v>
      </c>
    </row>
    <row r="112" spans="1:1" x14ac:dyDescent="0.25">
      <c r="A112" s="121" t="s">
        <v>517</v>
      </c>
    </row>
    <row r="113" spans="1:1" x14ac:dyDescent="0.25">
      <c r="A113" s="121" t="s">
        <v>1158</v>
      </c>
    </row>
    <row r="114" spans="1:1" x14ac:dyDescent="0.25">
      <c r="A114" s="121" t="s">
        <v>1164</v>
      </c>
    </row>
    <row r="115" spans="1:1" x14ac:dyDescent="0.25">
      <c r="A115" s="121" t="s">
        <v>1174</v>
      </c>
    </row>
    <row r="116" spans="1:1" x14ac:dyDescent="0.25">
      <c r="A116" s="121" t="s">
        <v>520</v>
      </c>
    </row>
    <row r="117" spans="1:1" x14ac:dyDescent="0.25">
      <c r="A117" s="121" t="s">
        <v>1176</v>
      </c>
    </row>
    <row r="118" spans="1:1" x14ac:dyDescent="0.25">
      <c r="A118" s="121" t="s">
        <v>512</v>
      </c>
    </row>
    <row r="119" spans="1:1" x14ac:dyDescent="0.25">
      <c r="A119" s="121" t="s">
        <v>1168</v>
      </c>
    </row>
    <row r="120" spans="1:1" x14ac:dyDescent="0.25">
      <c r="A120" s="121" t="s">
        <v>513</v>
      </c>
    </row>
    <row r="121" spans="1:1" x14ac:dyDescent="0.25">
      <c r="A121" s="121" t="s">
        <v>505</v>
      </c>
    </row>
    <row r="122" spans="1:1" x14ac:dyDescent="0.25">
      <c r="A122" s="121" t="s">
        <v>528</v>
      </c>
    </row>
    <row r="123" spans="1:1" x14ac:dyDescent="0.25">
      <c r="A123" s="121" t="s">
        <v>1184</v>
      </c>
    </row>
    <row r="124" spans="1:1" x14ac:dyDescent="0.25">
      <c r="A124" s="121" t="s">
        <v>1207</v>
      </c>
    </row>
    <row r="125" spans="1:1" x14ac:dyDescent="0.25">
      <c r="A125" s="121" t="s">
        <v>1192</v>
      </c>
    </row>
    <row r="126" spans="1:1" x14ac:dyDescent="0.25">
      <c r="A126" s="121" t="s">
        <v>530</v>
      </c>
    </row>
    <row r="127" spans="1:1" x14ac:dyDescent="0.25">
      <c r="A127" s="121" t="s">
        <v>527</v>
      </c>
    </row>
    <row r="128" spans="1:1" x14ac:dyDescent="0.25">
      <c r="A128" s="121" t="s">
        <v>529</v>
      </c>
    </row>
    <row r="129" spans="1:1" x14ac:dyDescent="0.25">
      <c r="A129" s="121" t="s">
        <v>1182</v>
      </c>
    </row>
    <row r="130" spans="1:1" x14ac:dyDescent="0.25">
      <c r="A130" s="121" t="s">
        <v>1319</v>
      </c>
    </row>
    <row r="131" spans="1:1" x14ac:dyDescent="0.25">
      <c r="A131" s="121" t="s">
        <v>1199</v>
      </c>
    </row>
    <row r="132" spans="1:1" x14ac:dyDescent="0.25">
      <c r="A132" s="121" t="s">
        <v>531</v>
      </c>
    </row>
    <row r="133" spans="1:1" x14ac:dyDescent="0.25">
      <c r="A133" s="121" t="s">
        <v>1188</v>
      </c>
    </row>
    <row r="134" spans="1:1" x14ac:dyDescent="0.25">
      <c r="A134" s="121" t="s">
        <v>1048</v>
      </c>
    </row>
    <row r="135" spans="1:1" x14ac:dyDescent="0.25">
      <c r="A135" s="121" t="s">
        <v>1193</v>
      </c>
    </row>
    <row r="136" spans="1:1" x14ac:dyDescent="0.25">
      <c r="A136" s="121" t="s">
        <v>1197</v>
      </c>
    </row>
    <row r="137" spans="1:1" x14ac:dyDescent="0.25">
      <c r="A137" s="121" t="s">
        <v>1195</v>
      </c>
    </row>
    <row r="138" spans="1:1" x14ac:dyDescent="0.25">
      <c r="A138" s="121" t="s">
        <v>1190</v>
      </c>
    </row>
    <row r="139" spans="1:1" x14ac:dyDescent="0.25">
      <c r="A139" s="121" t="s">
        <v>524</v>
      </c>
    </row>
    <row r="140" spans="1:1" x14ac:dyDescent="0.25">
      <c r="A140" s="121" t="s">
        <v>1186</v>
      </c>
    </row>
    <row r="141" spans="1:1" x14ac:dyDescent="0.25">
      <c r="A141" s="121" t="s">
        <v>525</v>
      </c>
    </row>
    <row r="142" spans="1:1" x14ac:dyDescent="0.25">
      <c r="A142" s="121" t="s">
        <v>1204</v>
      </c>
    </row>
    <row r="143" spans="1:1" x14ac:dyDescent="0.25">
      <c r="A143" s="121" t="s">
        <v>1201</v>
      </c>
    </row>
    <row r="144" spans="1:1" x14ac:dyDescent="0.25">
      <c r="A144" s="121" t="s">
        <v>1202</v>
      </c>
    </row>
    <row r="145" spans="1:1" x14ac:dyDescent="0.25">
      <c r="A145" s="121" t="s">
        <v>1205</v>
      </c>
    </row>
    <row r="146" spans="1:1" x14ac:dyDescent="0.25">
      <c r="A146" s="121" t="s">
        <v>1203</v>
      </c>
    </row>
    <row r="147" spans="1:1" x14ac:dyDescent="0.25">
      <c r="A147" s="121" t="s">
        <v>1206</v>
      </c>
    </row>
    <row r="148" spans="1:1" x14ac:dyDescent="0.25">
      <c r="A148" s="121" t="s">
        <v>532</v>
      </c>
    </row>
    <row r="149" spans="1:1" x14ac:dyDescent="0.25">
      <c r="A149" s="121" t="s">
        <v>1209</v>
      </c>
    </row>
    <row r="150" spans="1:1" x14ac:dyDescent="0.25">
      <c r="A150" s="121" t="s">
        <v>1211</v>
      </c>
    </row>
    <row r="151" spans="1:1" x14ac:dyDescent="0.25">
      <c r="A151" s="121" t="s">
        <v>542</v>
      </c>
    </row>
    <row r="152" spans="1:1" x14ac:dyDescent="0.25">
      <c r="A152" s="121" t="s">
        <v>586</v>
      </c>
    </row>
    <row r="153" spans="1:1" x14ac:dyDescent="0.25">
      <c r="A153" s="121" t="s">
        <v>606</v>
      </c>
    </row>
    <row r="154" spans="1:1" x14ac:dyDescent="0.25">
      <c r="A154" s="121" t="s">
        <v>582</v>
      </c>
    </row>
    <row r="155" spans="1:1" x14ac:dyDescent="0.25">
      <c r="A155" s="121" t="s">
        <v>1215</v>
      </c>
    </row>
    <row r="156" spans="1:1" x14ac:dyDescent="0.25">
      <c r="A156" s="121" t="s">
        <v>1217</v>
      </c>
    </row>
    <row r="157" spans="1:1" x14ac:dyDescent="0.25">
      <c r="A157" s="121" t="s">
        <v>1219</v>
      </c>
    </row>
    <row r="158" spans="1:1" x14ac:dyDescent="0.25">
      <c r="A158" s="121" t="s">
        <v>535</v>
      </c>
    </row>
    <row r="159" spans="1:1" x14ac:dyDescent="0.25">
      <c r="A159" s="121" t="s">
        <v>1213</v>
      </c>
    </row>
    <row r="160" spans="1:1" x14ac:dyDescent="0.25">
      <c r="A160" s="121" t="s">
        <v>536</v>
      </c>
    </row>
    <row r="161" spans="1:1" x14ac:dyDescent="0.25">
      <c r="A161" s="121" t="s">
        <v>1221</v>
      </c>
    </row>
    <row r="162" spans="1:1" x14ac:dyDescent="0.25">
      <c r="A162" s="121" t="s">
        <v>538</v>
      </c>
    </row>
    <row r="163" spans="1:1" x14ac:dyDescent="0.25">
      <c r="A163" s="121" t="s">
        <v>1229</v>
      </c>
    </row>
    <row r="164" spans="1:1" x14ac:dyDescent="0.25">
      <c r="A164" s="121" t="s">
        <v>1227</v>
      </c>
    </row>
    <row r="165" spans="1:1" x14ac:dyDescent="0.25">
      <c r="A165" s="121" t="s">
        <v>1231</v>
      </c>
    </row>
    <row r="166" spans="1:1" x14ac:dyDescent="0.25">
      <c r="A166" s="121" t="s">
        <v>539</v>
      </c>
    </row>
    <row r="167" spans="1:1" x14ac:dyDescent="0.25">
      <c r="A167" s="121" t="s">
        <v>540</v>
      </c>
    </row>
    <row r="168" spans="1:1" x14ac:dyDescent="0.25">
      <c r="A168" s="121" t="s">
        <v>541</v>
      </c>
    </row>
    <row r="169" spans="1:1" x14ac:dyDescent="0.25">
      <c r="A169" s="121" t="s">
        <v>1235</v>
      </c>
    </row>
    <row r="170" spans="1:1" x14ac:dyDescent="0.25">
      <c r="A170" s="121" t="s">
        <v>1233</v>
      </c>
    </row>
    <row r="171" spans="1:1" x14ac:dyDescent="0.25">
      <c r="A171" s="121" t="s">
        <v>1241</v>
      </c>
    </row>
    <row r="172" spans="1:1" x14ac:dyDescent="0.25">
      <c r="A172" s="121" t="s">
        <v>1239</v>
      </c>
    </row>
    <row r="173" spans="1:1" x14ac:dyDescent="0.25">
      <c r="A173" s="121" t="s">
        <v>1243</v>
      </c>
    </row>
    <row r="174" spans="1:1" x14ac:dyDescent="0.25">
      <c r="A174" s="121" t="s">
        <v>1237</v>
      </c>
    </row>
    <row r="175" spans="1:1" x14ac:dyDescent="0.25">
      <c r="A175" s="121" t="s">
        <v>1223</v>
      </c>
    </row>
    <row r="176" spans="1:1" x14ac:dyDescent="0.25">
      <c r="A176" s="121" t="s">
        <v>533</v>
      </c>
    </row>
    <row r="177" spans="1:1" x14ac:dyDescent="0.25">
      <c r="A177" s="121" t="s">
        <v>544</v>
      </c>
    </row>
    <row r="178" spans="1:1" x14ac:dyDescent="0.25">
      <c r="A178" s="121" t="s">
        <v>537</v>
      </c>
    </row>
    <row r="179" spans="1:1" x14ac:dyDescent="0.25">
      <c r="A179" s="121" t="s">
        <v>543</v>
      </c>
    </row>
    <row r="180" spans="1:1" x14ac:dyDescent="0.25">
      <c r="A180" s="121" t="s">
        <v>1247</v>
      </c>
    </row>
    <row r="181" spans="1:1" x14ac:dyDescent="0.25">
      <c r="A181" s="121" t="s">
        <v>1257</v>
      </c>
    </row>
    <row r="182" spans="1:1" x14ac:dyDescent="0.25">
      <c r="A182" s="121" t="s">
        <v>1245</v>
      </c>
    </row>
    <row r="183" spans="1:1" x14ac:dyDescent="0.25">
      <c r="A183" s="121" t="s">
        <v>1255</v>
      </c>
    </row>
    <row r="184" spans="1:1" x14ac:dyDescent="0.25">
      <c r="A184" s="121" t="s">
        <v>1251</v>
      </c>
    </row>
    <row r="185" spans="1:1" x14ac:dyDescent="0.25">
      <c r="A185" s="121" t="s">
        <v>1253</v>
      </c>
    </row>
    <row r="186" spans="1:1" x14ac:dyDescent="0.25">
      <c r="A186" s="121" t="s">
        <v>1261</v>
      </c>
    </row>
    <row r="187" spans="1:1" x14ac:dyDescent="0.25">
      <c r="A187" s="121" t="s">
        <v>546</v>
      </c>
    </row>
    <row r="188" spans="1:1" x14ac:dyDescent="0.25">
      <c r="A188" s="121" t="s">
        <v>545</v>
      </c>
    </row>
    <row r="189" spans="1:1" x14ac:dyDescent="0.25">
      <c r="A189" s="121" t="s">
        <v>1259</v>
      </c>
    </row>
    <row r="190" spans="1:1" x14ac:dyDescent="0.25">
      <c r="A190" s="121" t="s">
        <v>547</v>
      </c>
    </row>
    <row r="191" spans="1:1" x14ac:dyDescent="0.25">
      <c r="A191" s="121" t="s">
        <v>548</v>
      </c>
    </row>
    <row r="192" spans="1:1" x14ac:dyDescent="0.25">
      <c r="A192" s="121" t="s">
        <v>553</v>
      </c>
    </row>
    <row r="193" spans="1:1" x14ac:dyDescent="0.25">
      <c r="A193" s="121" t="s">
        <v>549</v>
      </c>
    </row>
    <row r="194" spans="1:1" x14ac:dyDescent="0.25">
      <c r="A194" s="121" t="s">
        <v>1263</v>
      </c>
    </row>
    <row r="195" spans="1:1" x14ac:dyDescent="0.25">
      <c r="A195" s="121" t="s">
        <v>1265</v>
      </c>
    </row>
    <row r="196" spans="1:1" x14ac:dyDescent="0.25">
      <c r="A196" s="121" t="s">
        <v>550</v>
      </c>
    </row>
    <row r="197" spans="1:1" x14ac:dyDescent="0.25">
      <c r="A197" s="121" t="s">
        <v>1267</v>
      </c>
    </row>
    <row r="198" spans="1:1" x14ac:dyDescent="0.25">
      <c r="A198" s="121" t="s">
        <v>1269</v>
      </c>
    </row>
    <row r="199" spans="1:1" x14ac:dyDescent="0.25">
      <c r="A199" s="121" t="s">
        <v>1271</v>
      </c>
    </row>
    <row r="200" spans="1:1" x14ac:dyDescent="0.25">
      <c r="A200" s="121" t="s">
        <v>555</v>
      </c>
    </row>
    <row r="201" spans="1:1" x14ac:dyDescent="0.25">
      <c r="A201" s="121" t="s">
        <v>526</v>
      </c>
    </row>
    <row r="202" spans="1:1" x14ac:dyDescent="0.25">
      <c r="A202" s="121" t="s">
        <v>1273</v>
      </c>
    </row>
    <row r="203" spans="1:1" x14ac:dyDescent="0.25">
      <c r="A203" s="121" t="s">
        <v>1275</v>
      </c>
    </row>
    <row r="204" spans="1:1" x14ac:dyDescent="0.25">
      <c r="A204" s="121" t="s">
        <v>554</v>
      </c>
    </row>
    <row r="205" spans="1:1" x14ac:dyDescent="0.25">
      <c r="A205" s="121" t="s">
        <v>551</v>
      </c>
    </row>
    <row r="206" spans="1:1" x14ac:dyDescent="0.25">
      <c r="A206" s="121" t="s">
        <v>552</v>
      </c>
    </row>
    <row r="207" spans="1:1" x14ac:dyDescent="0.25">
      <c r="A207" s="121" t="s">
        <v>556</v>
      </c>
    </row>
    <row r="208" spans="1:1" x14ac:dyDescent="0.25">
      <c r="A208" s="121" t="s">
        <v>1277</v>
      </c>
    </row>
    <row r="209" spans="1:1" x14ac:dyDescent="0.25">
      <c r="A209" s="121" t="s">
        <v>557</v>
      </c>
    </row>
    <row r="210" spans="1:1" x14ac:dyDescent="0.25">
      <c r="A210" s="121" t="s">
        <v>599</v>
      </c>
    </row>
    <row r="211" spans="1:1" x14ac:dyDescent="0.25">
      <c r="A211" s="121" t="s">
        <v>1281</v>
      </c>
    </row>
    <row r="212" spans="1:1" x14ac:dyDescent="0.25">
      <c r="A212" s="121" t="s">
        <v>1283</v>
      </c>
    </row>
    <row r="213" spans="1:1" x14ac:dyDescent="0.25">
      <c r="A213" s="121" t="s">
        <v>1297</v>
      </c>
    </row>
    <row r="214" spans="1:1" x14ac:dyDescent="0.25">
      <c r="A214" s="121" t="s">
        <v>1138</v>
      </c>
    </row>
    <row r="215" spans="1:1" x14ac:dyDescent="0.25">
      <c r="A215" s="121" t="s">
        <v>1309</v>
      </c>
    </row>
    <row r="216" spans="1:1" x14ac:dyDescent="0.25">
      <c r="A216" s="121" t="s">
        <v>1249</v>
      </c>
    </row>
    <row r="217" spans="1:1" x14ac:dyDescent="0.25">
      <c r="A217" s="121" t="s">
        <v>1279</v>
      </c>
    </row>
    <row r="218" spans="1:1" x14ac:dyDescent="0.25">
      <c r="A218" s="121" t="s">
        <v>1285</v>
      </c>
    </row>
    <row r="219" spans="1:1" x14ac:dyDescent="0.25">
      <c r="A219" s="121" t="s">
        <v>1287</v>
      </c>
    </row>
    <row r="220" spans="1:1" x14ac:dyDescent="0.25">
      <c r="A220" s="121" t="s">
        <v>1289</v>
      </c>
    </row>
    <row r="221" spans="1:1" x14ac:dyDescent="0.25">
      <c r="A221" s="121" t="s">
        <v>1305</v>
      </c>
    </row>
    <row r="222" spans="1:1" x14ac:dyDescent="0.25">
      <c r="A222" s="121" t="s">
        <v>1291</v>
      </c>
    </row>
    <row r="223" spans="1:1" x14ac:dyDescent="0.25">
      <c r="A223" s="121" t="s">
        <v>1299</v>
      </c>
    </row>
    <row r="224" spans="1:1" x14ac:dyDescent="0.25">
      <c r="A224" s="121" t="s">
        <v>1301</v>
      </c>
    </row>
    <row r="225" spans="1:1" x14ac:dyDescent="0.25">
      <c r="A225" s="121" t="s">
        <v>1353</v>
      </c>
    </row>
    <row r="226" spans="1:1" x14ac:dyDescent="0.25">
      <c r="A226" s="121" t="s">
        <v>1293</v>
      </c>
    </row>
    <row r="227" spans="1:1" x14ac:dyDescent="0.25">
      <c r="A227" s="121" t="s">
        <v>1330</v>
      </c>
    </row>
    <row r="228" spans="1:1" x14ac:dyDescent="0.25">
      <c r="A228" s="121" t="s">
        <v>1295</v>
      </c>
    </row>
    <row r="229" spans="1:1" x14ac:dyDescent="0.25">
      <c r="A229" s="121" t="s">
        <v>1303</v>
      </c>
    </row>
    <row r="230" spans="1:1" x14ac:dyDescent="0.25">
      <c r="A230" s="121" t="s">
        <v>1443</v>
      </c>
    </row>
    <row r="231" spans="1:1" x14ac:dyDescent="0.25">
      <c r="A231" s="121" t="s">
        <v>559</v>
      </c>
    </row>
    <row r="232" spans="1:1" x14ac:dyDescent="0.25">
      <c r="A232" s="121" t="s">
        <v>1311</v>
      </c>
    </row>
    <row r="233" spans="1:1" x14ac:dyDescent="0.25">
      <c r="A233" s="121" t="s">
        <v>560</v>
      </c>
    </row>
    <row r="234" spans="1:1" x14ac:dyDescent="0.25">
      <c r="A234" s="121" t="s">
        <v>1391</v>
      </c>
    </row>
    <row r="235" spans="1:1" x14ac:dyDescent="0.25">
      <c r="A235" s="121" t="s">
        <v>1315</v>
      </c>
    </row>
    <row r="236" spans="1:1" x14ac:dyDescent="0.25">
      <c r="A236" s="121" t="s">
        <v>562</v>
      </c>
    </row>
    <row r="237" spans="1:1" x14ac:dyDescent="0.25">
      <c r="A237" s="121" t="s">
        <v>563</v>
      </c>
    </row>
    <row r="238" spans="1:1" x14ac:dyDescent="0.25">
      <c r="A238" s="121" t="s">
        <v>1313</v>
      </c>
    </row>
    <row r="239" spans="1:1" x14ac:dyDescent="0.25">
      <c r="A239" s="121" t="s">
        <v>1140</v>
      </c>
    </row>
    <row r="240" spans="1:1" x14ac:dyDescent="0.25">
      <c r="A240" s="121" t="s">
        <v>515</v>
      </c>
    </row>
    <row r="241" spans="1:1" x14ac:dyDescent="0.25">
      <c r="A241" s="121" t="s">
        <v>561</v>
      </c>
    </row>
    <row r="242" spans="1:1" x14ac:dyDescent="0.25">
      <c r="A242" s="121" t="s">
        <v>564</v>
      </c>
    </row>
    <row r="243" spans="1:1" x14ac:dyDescent="0.25">
      <c r="A243" s="121" t="s">
        <v>1325</v>
      </c>
    </row>
    <row r="244" spans="1:1" x14ac:dyDescent="0.25">
      <c r="A244" s="121" t="s">
        <v>1318</v>
      </c>
    </row>
    <row r="245" spans="1:1" x14ac:dyDescent="0.25">
      <c r="A245" s="121" t="s">
        <v>565</v>
      </c>
    </row>
    <row r="246" spans="1:1" x14ac:dyDescent="0.25">
      <c r="A246" s="121" t="s">
        <v>1316</v>
      </c>
    </row>
    <row r="247" spans="1:1" x14ac:dyDescent="0.25">
      <c r="A247" s="121" t="s">
        <v>569</v>
      </c>
    </row>
    <row r="248" spans="1:1" x14ac:dyDescent="0.25">
      <c r="A248" s="121" t="s">
        <v>1321</v>
      </c>
    </row>
    <row r="249" spans="1:1" x14ac:dyDescent="0.25">
      <c r="A249" s="121" t="s">
        <v>1323</v>
      </c>
    </row>
    <row r="250" spans="1:1" x14ac:dyDescent="0.25">
      <c r="A250" s="121" t="s">
        <v>566</v>
      </c>
    </row>
    <row r="251" spans="1:1" x14ac:dyDescent="0.25">
      <c r="A251" s="121" t="s">
        <v>567</v>
      </c>
    </row>
    <row r="252" spans="1:1" x14ac:dyDescent="0.25">
      <c r="A252" s="121" t="s">
        <v>568</v>
      </c>
    </row>
    <row r="253" spans="1:1" x14ac:dyDescent="0.25">
      <c r="A253" s="121" t="s">
        <v>1327</v>
      </c>
    </row>
    <row r="254" spans="1:1" x14ac:dyDescent="0.25">
      <c r="A254" s="121" t="s">
        <v>571</v>
      </c>
    </row>
    <row r="255" spans="1:1" x14ac:dyDescent="0.25">
      <c r="A255" s="121" t="s">
        <v>1339</v>
      </c>
    </row>
    <row r="256" spans="1:1" x14ac:dyDescent="0.25">
      <c r="A256" s="121" t="s">
        <v>570</v>
      </c>
    </row>
    <row r="257" spans="1:1" x14ac:dyDescent="0.25">
      <c r="A257" s="121" t="s">
        <v>575</v>
      </c>
    </row>
    <row r="258" spans="1:1" x14ac:dyDescent="0.25">
      <c r="A258" s="121" t="s">
        <v>574</v>
      </c>
    </row>
    <row r="259" spans="1:1" x14ac:dyDescent="0.25">
      <c r="A259" s="121" t="s">
        <v>1347</v>
      </c>
    </row>
    <row r="260" spans="1:1" x14ac:dyDescent="0.25">
      <c r="A260" s="121" t="s">
        <v>1328</v>
      </c>
    </row>
    <row r="261" spans="1:1" x14ac:dyDescent="0.25">
      <c r="A261" s="121" t="s">
        <v>573</v>
      </c>
    </row>
    <row r="262" spans="1:1" x14ac:dyDescent="0.25">
      <c r="A262" s="121" t="s">
        <v>1332</v>
      </c>
    </row>
    <row r="263" spans="1:1" x14ac:dyDescent="0.25">
      <c r="A263" s="121" t="s">
        <v>1336</v>
      </c>
    </row>
    <row r="264" spans="1:1" x14ac:dyDescent="0.25">
      <c r="A264" s="121" t="s">
        <v>1337</v>
      </c>
    </row>
    <row r="265" spans="1:1" x14ac:dyDescent="0.25">
      <c r="A265" s="121" t="s">
        <v>1341</v>
      </c>
    </row>
    <row r="266" spans="1:1" x14ac:dyDescent="0.25">
      <c r="A266" s="121" t="s">
        <v>1334</v>
      </c>
    </row>
    <row r="267" spans="1:1" x14ac:dyDescent="0.25">
      <c r="A267" s="121" t="s">
        <v>572</v>
      </c>
    </row>
    <row r="268" spans="1:1" x14ac:dyDescent="0.25">
      <c r="A268" s="121" t="s">
        <v>1343</v>
      </c>
    </row>
    <row r="269" spans="1:1" x14ac:dyDescent="0.25">
      <c r="A269" s="121" t="s">
        <v>1345</v>
      </c>
    </row>
    <row r="270" spans="1:1" x14ac:dyDescent="0.25">
      <c r="A270" s="121" t="s">
        <v>576</v>
      </c>
    </row>
    <row r="271" spans="1:1" x14ac:dyDescent="0.25">
      <c r="A271" s="121" t="s">
        <v>1136</v>
      </c>
    </row>
    <row r="272" spans="1:1" x14ac:dyDescent="0.25">
      <c r="A272" s="121" t="s">
        <v>580</v>
      </c>
    </row>
    <row r="273" spans="1:1" x14ac:dyDescent="0.25">
      <c r="A273" s="121" t="s">
        <v>506</v>
      </c>
    </row>
    <row r="274" spans="1:1" x14ac:dyDescent="0.25">
      <c r="A274" s="121" t="s">
        <v>578</v>
      </c>
    </row>
    <row r="275" spans="1:1" x14ac:dyDescent="0.25">
      <c r="A275" s="121" t="s">
        <v>509</v>
      </c>
    </row>
    <row r="276" spans="1:1" x14ac:dyDescent="0.25">
      <c r="A276" s="121" t="s">
        <v>1052</v>
      </c>
    </row>
    <row r="277" spans="1:1" x14ac:dyDescent="0.25">
      <c r="A277" s="121" t="s">
        <v>516</v>
      </c>
    </row>
    <row r="278" spans="1:1" x14ac:dyDescent="0.25">
      <c r="A278" s="121" t="s">
        <v>522</v>
      </c>
    </row>
    <row r="279" spans="1:1" x14ac:dyDescent="0.25">
      <c r="A279" s="121" t="s">
        <v>579</v>
      </c>
    </row>
    <row r="280" spans="1:1" x14ac:dyDescent="0.25">
      <c r="A280" s="121" t="s">
        <v>577</v>
      </c>
    </row>
    <row r="281" spans="1:1" x14ac:dyDescent="0.25">
      <c r="A281" s="121" t="s">
        <v>1357</v>
      </c>
    </row>
    <row r="282" spans="1:1" x14ac:dyDescent="0.25">
      <c r="A282" s="121" t="s">
        <v>1355</v>
      </c>
    </row>
    <row r="283" spans="1:1" x14ac:dyDescent="0.25">
      <c r="A283" s="121" t="s">
        <v>1349</v>
      </c>
    </row>
    <row r="284" spans="1:1" x14ac:dyDescent="0.25">
      <c r="A284" s="121" t="s">
        <v>1050</v>
      </c>
    </row>
    <row r="285" spans="1:1" x14ac:dyDescent="0.25">
      <c r="A285" s="121" t="s">
        <v>631</v>
      </c>
    </row>
    <row r="286" spans="1:1" x14ac:dyDescent="0.25">
      <c r="A286" s="121" t="s">
        <v>581</v>
      </c>
    </row>
    <row r="287" spans="1:1" x14ac:dyDescent="0.25">
      <c r="A287" s="121" t="s">
        <v>1370</v>
      </c>
    </row>
    <row r="288" spans="1:1" x14ac:dyDescent="0.25">
      <c r="A288" s="121" t="s">
        <v>1359</v>
      </c>
    </row>
    <row r="289" spans="1:1" x14ac:dyDescent="0.25">
      <c r="A289" s="121" t="s">
        <v>341</v>
      </c>
    </row>
    <row r="290" spans="1:1" x14ac:dyDescent="0.25">
      <c r="A290" s="121" t="s">
        <v>583</v>
      </c>
    </row>
    <row r="291" spans="1:1" x14ac:dyDescent="0.25">
      <c r="A291" s="121" t="s">
        <v>585</v>
      </c>
    </row>
    <row r="292" spans="1:1" x14ac:dyDescent="0.25">
      <c r="A292" s="121" t="s">
        <v>1362</v>
      </c>
    </row>
    <row r="293" spans="1:1" x14ac:dyDescent="0.25">
      <c r="A293" s="121" t="s">
        <v>1363</v>
      </c>
    </row>
    <row r="294" spans="1:1" x14ac:dyDescent="0.25">
      <c r="A294" s="121" t="s">
        <v>342</v>
      </c>
    </row>
    <row r="295" spans="1:1" x14ac:dyDescent="0.25">
      <c r="A295" s="121" t="s">
        <v>584</v>
      </c>
    </row>
    <row r="296" spans="1:1" x14ac:dyDescent="0.25">
      <c r="A296" s="121" t="s">
        <v>1368</v>
      </c>
    </row>
    <row r="297" spans="1:1" x14ac:dyDescent="0.25">
      <c r="A297" s="121" t="s">
        <v>1148</v>
      </c>
    </row>
    <row r="298" spans="1:1" x14ac:dyDescent="0.25">
      <c r="A298" s="121" t="s">
        <v>1366</v>
      </c>
    </row>
    <row r="299" spans="1:1" x14ac:dyDescent="0.25">
      <c r="A299" s="121" t="s">
        <v>558</v>
      </c>
    </row>
    <row r="300" spans="1:1" x14ac:dyDescent="0.25">
      <c r="A300" s="121" t="s">
        <v>1364</v>
      </c>
    </row>
    <row r="301" spans="1:1" x14ac:dyDescent="0.25">
      <c r="A301" s="121" t="s">
        <v>518</v>
      </c>
    </row>
    <row r="302" spans="1:1" x14ac:dyDescent="0.25">
      <c r="A302" s="121" t="s">
        <v>588</v>
      </c>
    </row>
    <row r="303" spans="1:1" x14ac:dyDescent="0.25">
      <c r="A303" s="121" t="s">
        <v>589</v>
      </c>
    </row>
    <row r="304" spans="1:1" x14ac:dyDescent="0.25">
      <c r="A304" s="121" t="s">
        <v>1372</v>
      </c>
    </row>
    <row r="305" spans="1:1" x14ac:dyDescent="0.25">
      <c r="A305" s="121" t="s">
        <v>587</v>
      </c>
    </row>
    <row r="306" spans="1:1" x14ac:dyDescent="0.25">
      <c r="A306" s="121" t="s">
        <v>590</v>
      </c>
    </row>
    <row r="307" spans="1:1" x14ac:dyDescent="0.25">
      <c r="A307" s="121" t="s">
        <v>1126</v>
      </c>
    </row>
    <row r="308" spans="1:1" x14ac:dyDescent="0.25">
      <c r="A308" s="121" t="s">
        <v>1128</v>
      </c>
    </row>
    <row r="309" spans="1:1" x14ac:dyDescent="0.25">
      <c r="A309" s="121" t="s">
        <v>1351</v>
      </c>
    </row>
    <row r="310" spans="1:1" x14ac:dyDescent="0.25">
      <c r="A310" s="121" t="s">
        <v>1387</v>
      </c>
    </row>
    <row r="311" spans="1:1" x14ac:dyDescent="0.25">
      <c r="A311" s="121" t="s">
        <v>1374</v>
      </c>
    </row>
    <row r="312" spans="1:1" x14ac:dyDescent="0.25">
      <c r="A312" s="121" t="s">
        <v>1375</v>
      </c>
    </row>
    <row r="313" spans="1:1" x14ac:dyDescent="0.25">
      <c r="A313" s="121" t="s">
        <v>1376</v>
      </c>
    </row>
    <row r="314" spans="1:1" x14ac:dyDescent="0.25">
      <c r="A314" s="121" t="s">
        <v>1377</v>
      </c>
    </row>
    <row r="315" spans="1:1" x14ac:dyDescent="0.25">
      <c r="A315" s="121" t="s">
        <v>1378</v>
      </c>
    </row>
    <row r="316" spans="1:1" x14ac:dyDescent="0.25">
      <c r="A316" s="121" t="s">
        <v>1380</v>
      </c>
    </row>
    <row r="317" spans="1:1" x14ac:dyDescent="0.25">
      <c r="A317" s="121" t="s">
        <v>1381</v>
      </c>
    </row>
    <row r="318" spans="1:1" x14ac:dyDescent="0.25">
      <c r="A318" s="121" t="s">
        <v>1382</v>
      </c>
    </row>
    <row r="319" spans="1:1" x14ac:dyDescent="0.25">
      <c r="A319" s="121" t="s">
        <v>1383</v>
      </c>
    </row>
    <row r="320" spans="1:1" x14ac:dyDescent="0.25">
      <c r="A320" s="121" t="s">
        <v>1384</v>
      </c>
    </row>
    <row r="321" spans="1:1" x14ac:dyDescent="0.25">
      <c r="A321" s="121" t="s">
        <v>1385</v>
      </c>
    </row>
    <row r="322" spans="1:1" x14ac:dyDescent="0.25">
      <c r="A322" s="121" t="s">
        <v>1386</v>
      </c>
    </row>
    <row r="323" spans="1:1" x14ac:dyDescent="0.25">
      <c r="A323" s="121" t="s">
        <v>593</v>
      </c>
    </row>
    <row r="324" spans="1:1" x14ac:dyDescent="0.25">
      <c r="A324" s="121" t="s">
        <v>592</v>
      </c>
    </row>
    <row r="325" spans="1:1" x14ac:dyDescent="0.25">
      <c r="A325" s="121" t="s">
        <v>591</v>
      </c>
    </row>
    <row r="326" spans="1:1" x14ac:dyDescent="0.25">
      <c r="A326" s="121" t="s">
        <v>1389</v>
      </c>
    </row>
    <row r="327" spans="1:1" x14ac:dyDescent="0.25">
      <c r="A327" s="121" t="s">
        <v>1393</v>
      </c>
    </row>
    <row r="328" spans="1:1" x14ac:dyDescent="0.25">
      <c r="A328" s="121" t="s">
        <v>600</v>
      </c>
    </row>
    <row r="329" spans="1:1" x14ac:dyDescent="0.25">
      <c r="A329" s="121" t="s">
        <v>1455</v>
      </c>
    </row>
    <row r="330" spans="1:1" x14ac:dyDescent="0.25">
      <c r="A330" s="121" t="s">
        <v>596</v>
      </c>
    </row>
    <row r="331" spans="1:1" x14ac:dyDescent="0.25">
      <c r="A331" s="121" t="s">
        <v>1400</v>
      </c>
    </row>
    <row r="332" spans="1:1" x14ac:dyDescent="0.25">
      <c r="A332" s="121" t="s">
        <v>597</v>
      </c>
    </row>
    <row r="333" spans="1:1" x14ac:dyDescent="0.25">
      <c r="A333" s="121" t="s">
        <v>598</v>
      </c>
    </row>
    <row r="334" spans="1:1" x14ac:dyDescent="0.25">
      <c r="A334" s="121" t="s">
        <v>1402</v>
      </c>
    </row>
    <row r="335" spans="1:1" x14ac:dyDescent="0.25">
      <c r="A335" s="121" t="s">
        <v>601</v>
      </c>
    </row>
    <row r="336" spans="1:1" x14ac:dyDescent="0.25">
      <c r="A336" s="121" t="s">
        <v>1404</v>
      </c>
    </row>
    <row r="337" spans="1:1" x14ac:dyDescent="0.25">
      <c r="A337" s="121" t="s">
        <v>603</v>
      </c>
    </row>
    <row r="338" spans="1:1" x14ac:dyDescent="0.25">
      <c r="A338" s="121" t="s">
        <v>595</v>
      </c>
    </row>
    <row r="339" spans="1:1" x14ac:dyDescent="0.25">
      <c r="A339" s="121" t="s">
        <v>602</v>
      </c>
    </row>
    <row r="340" spans="1:1" x14ac:dyDescent="0.25">
      <c r="A340" s="121" t="s">
        <v>1396</v>
      </c>
    </row>
    <row r="341" spans="1:1" x14ac:dyDescent="0.25">
      <c r="A341" s="121" t="s">
        <v>1180</v>
      </c>
    </row>
    <row r="342" spans="1:1" x14ac:dyDescent="0.25">
      <c r="A342" s="121" t="s">
        <v>1307</v>
      </c>
    </row>
    <row r="343" spans="1:1" x14ac:dyDescent="0.25">
      <c r="A343" s="121" t="s">
        <v>1406</v>
      </c>
    </row>
    <row r="344" spans="1:1" x14ac:dyDescent="0.25">
      <c r="A344" s="121" t="s">
        <v>1408</v>
      </c>
    </row>
    <row r="345" spans="1:1" x14ac:dyDescent="0.25">
      <c r="A345" s="121" t="s">
        <v>1398</v>
      </c>
    </row>
    <row r="346" spans="1:1" x14ac:dyDescent="0.25">
      <c r="A346" s="121" t="s">
        <v>500</v>
      </c>
    </row>
    <row r="347" spans="1:1" x14ac:dyDescent="0.25">
      <c r="A347" s="121" t="s">
        <v>1394</v>
      </c>
    </row>
    <row r="348" spans="1:1" x14ac:dyDescent="0.25">
      <c r="A348" s="121" t="s">
        <v>1153</v>
      </c>
    </row>
    <row r="349" spans="1:1" x14ac:dyDescent="0.25">
      <c r="A349" s="121" t="s">
        <v>1154</v>
      </c>
    </row>
    <row r="350" spans="1:1" x14ac:dyDescent="0.25">
      <c r="A350" s="121" t="s">
        <v>635</v>
      </c>
    </row>
    <row r="351" spans="1:1" x14ac:dyDescent="0.25">
      <c r="A351" s="121" t="s">
        <v>1412</v>
      </c>
    </row>
    <row r="352" spans="1:1" x14ac:dyDescent="0.25">
      <c r="A352" s="121" t="s">
        <v>1414</v>
      </c>
    </row>
    <row r="353" spans="1:1" x14ac:dyDescent="0.25">
      <c r="A353" s="121" t="s">
        <v>1410</v>
      </c>
    </row>
    <row r="354" spans="1:1" x14ac:dyDescent="0.25">
      <c r="A354" s="121" t="s">
        <v>604</v>
      </c>
    </row>
    <row r="355" spans="1:1" x14ac:dyDescent="0.25">
      <c r="A355" s="121" t="s">
        <v>521</v>
      </c>
    </row>
    <row r="356" spans="1:1" x14ac:dyDescent="0.25">
      <c r="A356" s="121" t="s">
        <v>607</v>
      </c>
    </row>
    <row r="357" spans="1:1" x14ac:dyDescent="0.25">
      <c r="A357" s="121" t="s">
        <v>1416</v>
      </c>
    </row>
    <row r="358" spans="1:1" x14ac:dyDescent="0.25">
      <c r="A358" s="121" t="s">
        <v>609</v>
      </c>
    </row>
    <row r="359" spans="1:1" x14ac:dyDescent="0.25">
      <c r="A359" s="121" t="s">
        <v>1417</v>
      </c>
    </row>
    <row r="360" spans="1:1" x14ac:dyDescent="0.25">
      <c r="A360" s="121" t="s">
        <v>1419</v>
      </c>
    </row>
    <row r="361" spans="1:1" x14ac:dyDescent="0.25">
      <c r="A361" s="121" t="s">
        <v>610</v>
      </c>
    </row>
    <row r="362" spans="1:1" x14ac:dyDescent="0.25">
      <c r="A362" s="121" t="s">
        <v>608</v>
      </c>
    </row>
    <row r="363" spans="1:1" x14ac:dyDescent="0.25">
      <c r="A363" s="121" t="s">
        <v>1421</v>
      </c>
    </row>
    <row r="364" spans="1:1" x14ac:dyDescent="0.25">
      <c r="A364" s="121" t="s">
        <v>611</v>
      </c>
    </row>
    <row r="365" spans="1:1" x14ac:dyDescent="0.25">
      <c r="A365" s="121" t="s">
        <v>1423</v>
      </c>
    </row>
    <row r="366" spans="1:1" x14ac:dyDescent="0.25">
      <c r="A366" s="121" t="s">
        <v>1424</v>
      </c>
    </row>
    <row r="367" spans="1:1" x14ac:dyDescent="0.25">
      <c r="A367" s="121" t="s">
        <v>1178</v>
      </c>
    </row>
    <row r="368" spans="1:1" x14ac:dyDescent="0.25">
      <c r="A368" s="121" t="s">
        <v>613</v>
      </c>
    </row>
    <row r="369" spans="1:1" x14ac:dyDescent="0.25">
      <c r="A369" s="121" t="s">
        <v>1428</v>
      </c>
    </row>
    <row r="370" spans="1:1" x14ac:dyDescent="0.25">
      <c r="A370" s="121" t="s">
        <v>1430</v>
      </c>
    </row>
    <row r="371" spans="1:1" x14ac:dyDescent="0.25">
      <c r="A371" s="121" t="s">
        <v>614</v>
      </c>
    </row>
    <row r="372" spans="1:1" x14ac:dyDescent="0.25">
      <c r="A372" s="121" t="s">
        <v>1426</v>
      </c>
    </row>
    <row r="373" spans="1:1" x14ac:dyDescent="0.25">
      <c r="A373" s="121" t="s">
        <v>612</v>
      </c>
    </row>
    <row r="374" spans="1:1" x14ac:dyDescent="0.25">
      <c r="A374" s="121" t="s">
        <v>1437</v>
      </c>
    </row>
    <row r="375" spans="1:1" x14ac:dyDescent="0.25">
      <c r="A375" s="121" t="s">
        <v>615</v>
      </c>
    </row>
    <row r="376" spans="1:1" x14ac:dyDescent="0.25">
      <c r="A376" s="121" t="s">
        <v>617</v>
      </c>
    </row>
    <row r="377" spans="1:1" x14ac:dyDescent="0.25">
      <c r="A377" s="121" t="s">
        <v>1433</v>
      </c>
    </row>
    <row r="378" spans="1:1" x14ac:dyDescent="0.25">
      <c r="A378" s="121" t="s">
        <v>1435</v>
      </c>
    </row>
    <row r="379" spans="1:1" x14ac:dyDescent="0.25">
      <c r="A379" s="121" t="s">
        <v>1432</v>
      </c>
    </row>
    <row r="380" spans="1:1" x14ac:dyDescent="0.25">
      <c r="A380" s="121" t="s">
        <v>616</v>
      </c>
    </row>
    <row r="381" spans="1:1" x14ac:dyDescent="0.25">
      <c r="A381" s="121" t="s">
        <v>1225</v>
      </c>
    </row>
    <row r="382" spans="1:1" x14ac:dyDescent="0.25">
      <c r="A382" s="121" t="s">
        <v>534</v>
      </c>
    </row>
    <row r="383" spans="1:1" x14ac:dyDescent="0.25">
      <c r="A383" s="121" t="s">
        <v>1445</v>
      </c>
    </row>
    <row r="384" spans="1:1" x14ac:dyDescent="0.25">
      <c r="A384" s="121" t="s">
        <v>618</v>
      </c>
    </row>
    <row r="385" spans="1:1" x14ac:dyDescent="0.25">
      <c r="A385" s="121" t="s">
        <v>1449</v>
      </c>
    </row>
    <row r="386" spans="1:1" x14ac:dyDescent="0.25">
      <c r="A386" s="121" t="s">
        <v>1441</v>
      </c>
    </row>
    <row r="387" spans="1:1" x14ac:dyDescent="0.25">
      <c r="A387" s="121" t="s">
        <v>1447</v>
      </c>
    </row>
    <row r="388" spans="1:1" x14ac:dyDescent="0.25">
      <c r="A388" s="121" t="s">
        <v>619</v>
      </c>
    </row>
    <row r="389" spans="1:1" x14ac:dyDescent="0.25">
      <c r="A389" s="121" t="s">
        <v>1451</v>
      </c>
    </row>
    <row r="390" spans="1:1" x14ac:dyDescent="0.25">
      <c r="A390" s="121" t="s">
        <v>1453</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baseColWidth="10" defaultColWidth="11" defaultRowHeight="14.25" x14ac:dyDescent="0.2"/>
  <sheetData>
    <row r="1" spans="1:6" ht="16.5" thickBot="1" x14ac:dyDescent="0.25">
      <c r="A1" s="872" t="s">
        <v>435</v>
      </c>
      <c r="B1" s="873"/>
      <c r="C1" s="873"/>
      <c r="D1" s="873"/>
      <c r="E1" s="873"/>
      <c r="F1" s="874"/>
    </row>
  </sheetData>
  <sheetProtection algorithmName="SHA-512" hashValue="5dIG0HospNU7MoeERVe638+8DURcVVbJMxe/S1DBTDXsUnFhpslyMEfGx6ue6W56EjnHPI8Pl7eWf75dN4s+JA==" saltValue="fCs5i0LDhV7oRBiXwqo3oA==" spinCount="100000" sheet="1" objects="1" scenarios="1"/>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A144BB666D125459586A8E73BC79D5B" ma:contentTypeVersion="13" ma:contentTypeDescription="Ein neues Dokument erstellen." ma:contentTypeScope="" ma:versionID="a3ad120063ba9a11ab8a445b485aa702">
  <xsd:schema xmlns:xsd="http://www.w3.org/2001/XMLSchema" xmlns:xs="http://www.w3.org/2001/XMLSchema" xmlns:p="http://schemas.microsoft.com/office/2006/metadata/properties" xmlns:ns2="0cb595b0-eb89-4b0d-801c-b8be655dc329" xmlns:ns3="95071969-1f52-4e34-8afd-1bfeafbbf141" targetNamespace="http://schemas.microsoft.com/office/2006/metadata/properties" ma:root="true" ma:fieldsID="4ade9a8e993187e7cd7241bfd1479665" ns2:_="" ns3:_="">
    <xsd:import namespace="0cb595b0-eb89-4b0d-801c-b8be655dc329"/>
    <xsd:import namespace="95071969-1f52-4e34-8afd-1bfeafbbf1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95b0-eb89-4b0d-801c-b8be655dc3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5071969-1f52-4e34-8afd-1bfeafbbf141"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82B4B2B-7985-4144-8F12-900EF2987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95b0-eb89-4b0d-801c-b8be655dc329"/>
    <ds:schemaRef ds:uri="95071969-1f52-4e34-8afd-1bfeafbbf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6301DE-F0C3-4493-B074-32D2F465D03E}">
  <ds:schemaRefs>
    <ds:schemaRef ds:uri="http://schemas.microsoft.com/sharepoint/v3/contenttype/forms"/>
  </ds:schemaRefs>
</ds:datastoreItem>
</file>

<file path=customXml/itemProps3.xml><?xml version="1.0" encoding="utf-8"?>
<ds:datastoreItem xmlns:ds="http://schemas.openxmlformats.org/officeDocument/2006/customXml" ds:itemID="{EE578BEA-6A5B-4451-9BCC-6532FF8D1F88}">
  <ds:schemaRefs>
    <ds:schemaRef ds:uri="http://purl.org/dc/dcmitype/"/>
    <ds:schemaRef ds:uri="http://schemas.microsoft.com/office/infopath/2007/PartnerControls"/>
    <ds:schemaRef ds:uri="0cb595b0-eb89-4b0d-801c-b8be655dc329"/>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95071969-1f52-4e34-8afd-1bfeafbbf14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vt:i4>
      </vt:variant>
    </vt:vector>
  </HeadingPairs>
  <TitlesOfParts>
    <vt:vector size="61" baseType="lpstr">
      <vt:lpstr>Product data sheet</vt:lpstr>
      <vt:lpstr>Dropdown Auswahl</vt:lpstr>
      <vt:lpstr>DD_LMIV</vt:lpstr>
      <vt:lpstr>Add. information private labels</vt:lpstr>
      <vt:lpstr>DD FD</vt:lpstr>
      <vt:lpstr>Zusatzinformationen Lekkerland</vt:lpstr>
      <vt:lpstr>Historie</vt:lpstr>
      <vt:lpstr>Search external labels</vt:lpstr>
      <vt:lpstr>Calculation (optional)</vt:lpstr>
      <vt:lpstr>Allergene_Grad</vt:lpstr>
      <vt:lpstr>Allergene_JN</vt:lpstr>
      <vt:lpstr>Allergene_Namen_Gluten</vt:lpstr>
      <vt:lpstr>Allergene_Namen_Schalen</vt:lpstr>
      <vt:lpstr>Artikelart_LMIV</vt:lpstr>
      <vt:lpstr>Bio_Herkunft</vt:lpstr>
      <vt:lpstr>Convenience_Grad</vt:lpstr>
      <vt:lpstr>'Add. information private labels'!Druckbereich</vt:lpstr>
      <vt:lpstr>'Product data sheet'!Druckbereich</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Bauer, Ralf</cp:lastModifiedBy>
  <cp:lastPrinted>2020-02-06T13:22:11Z</cp:lastPrinted>
  <dcterms:created xsi:type="dcterms:W3CDTF">2017-03-30T13:36:47Z</dcterms:created>
  <dcterms:modified xsi:type="dcterms:W3CDTF">2024-01-15T16:05:02Z</dcterms:modified>
  <cp:version>V04-2019_DE</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0x010100CA144BB666D125459586A8E73BC79D5B</vt:lpwstr>
  </property>
</Properties>
</file>